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richard/Desktop/MPhil/Work/IDSC/excel/"/>
    </mc:Choice>
  </mc:AlternateContent>
  <xr:revisionPtr revIDLastSave="0" documentId="13_ncr:1_{213BCED4-C567-E44D-8B41-AD8B63CFD0F0}" xr6:coauthVersionLast="47" xr6:coauthVersionMax="47" xr10:uidLastSave="{00000000-0000-0000-0000-000000000000}"/>
  <bookViews>
    <workbookView xWindow="7720" yWindow="2800" windowWidth="30240" windowHeight="17700" xr2:uid="{00000000-000D-0000-FFFF-FFFF00000000}"/>
  </bookViews>
  <sheets>
    <sheet name="Eric" sheetId="9" r:id="rId1"/>
  </sheets>
  <definedNames>
    <definedName name="_xlnm._FilterDatabase" localSheetId="0" hidden="1">Eric!$A$1:$P$51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9" l="1"/>
  <c r="D50" i="9"/>
  <c r="D49" i="9"/>
  <c r="D48" i="9"/>
  <c r="D47" i="9"/>
  <c r="D46" i="9"/>
  <c r="D45" i="9"/>
  <c r="D44" i="9"/>
  <c r="D43" i="9"/>
  <c r="D42" i="9"/>
  <c r="D41" i="9"/>
  <c r="D40" i="9"/>
  <c r="D37" i="9"/>
  <c r="D36" i="9"/>
  <c r="D35" i="9"/>
  <c r="D34"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alcChain>
</file>

<file path=xl/sharedStrings.xml><?xml version="1.0" encoding="utf-8"?>
<sst xmlns="http://schemas.openxmlformats.org/spreadsheetml/2006/main" count="504" uniqueCount="283">
  <si>
    <t>Author</t>
  </si>
  <si>
    <t>Abstract</t>
  </si>
  <si>
    <t>A Qualitative Analysis of Online Gaming Addicts in Treatment</t>
  </si>
  <si>
    <t>Related Area</t>
  </si>
  <si>
    <t>/</t>
  </si>
  <si>
    <t>This mixed-methods research was conducted to understand the impact of learning and player growth in a League of Legends summer camp. Eighteen adolescents engaged in a three-day sleep-over summer camp with various team building activities. Data collected included API metadata from pre- and post-camp as well as semi-structured interview data with youth who attended the camp. Exposing the participants to teamwork methods had a significant impact on changing how players approached competitive game play and engagement in digital environments. In particular, we find that participation in the summer camp led to significant changes in vision score, the most team-focused aspect of the game for which statistics were available. Furthermore, as demonstrated by the qualitative data, evidence suggests youth have an understanding for how teamwork can positively influence peer interactions within digital environments. These findings are important as they demonstrate that teaching team-focused activities can have a significant impact on the players of competitive esports games, and it also implies that the role of teamwork within various digital platforms needs deeper study. Findings indicate that a transfer of learning occurs between physical and digital spaces and that youth recognize the importance of teamwork and team-building activities in digital learning spaces.</t>
  </si>
  <si>
    <t>Using API Data to Understand Learning in League of Legends: A Mixed Methods Study</t>
  </si>
  <si>
    <t>DOI</t>
  </si>
  <si>
    <t>Article Title</t>
  </si>
  <si>
    <t>Journal Title</t>
  </si>
  <si>
    <t>Publication Date</t>
  </si>
  <si>
    <t>International Journal of Mental Health and Addiction</t>
  </si>
  <si>
    <t>Beranuy, Marta; Carbonell, Xavier; Griffiths, Mark D.</t>
  </si>
  <si>
    <t>Hussain, Zaheer; Griffiths, Mark D.</t>
  </si>
  <si>
    <t>Thomas, Anna Christina; Sullivan, Gavin Brent; Allen, Felicity Catherine Louise</t>
  </si>
  <si>
    <t>Blais, Julie J.; Craig, Wendy M.; Pepler, Debra; Connolly, Jennifer</t>
  </si>
  <si>
    <t>Journal of Youth and Adolescence</t>
  </si>
  <si>
    <t>Holdsworth, Louise; Nuske, Elaine; Breen, Helen</t>
  </si>
  <si>
    <t>Clarke, Dave; Pulford, Justin; Bellringer, Maria; Abbott, Max; Hodgins, David C.</t>
  </si>
  <si>
    <t>Griffiths, Mark D.</t>
  </si>
  <si>
    <t>Kobayashi, Tetsuro</t>
  </si>
  <si>
    <t>Human Communication Research</t>
  </si>
  <si>
    <t>Williams, Dmitri; Caplan, Scott; Xiong, Li</t>
  </si>
  <si>
    <t>Sublette, Victoria Anne; Mullan, Barbara</t>
  </si>
  <si>
    <t>Yang, Jie Chi; Quadir, Benazir</t>
  </si>
  <si>
    <t>Calvert, Sandra L.; Staiano, Amanda E.; Bond, Bradley J.</t>
  </si>
  <si>
    <t>Karlsen, Faltin</t>
  </si>
  <si>
    <t>British Journal of Educational Technology</t>
  </si>
  <si>
    <t>Jong, Morris Siu-yung; Shang, Junjie</t>
  </si>
  <si>
    <t>Kuss, Daria Joanna; Griffiths, Mark D.</t>
  </si>
  <si>
    <t>Griffiths, Mark</t>
  </si>
  <si>
    <t>Educational Psychology in Practice</t>
  </si>
  <si>
    <t>Bednarz, Jana; Delfabbro, Paul; King, Daniel</t>
  </si>
  <si>
    <t>Hounslow, Vanessa; Smith, David; Battersby, Malcolm; Morefield, Kate</t>
  </si>
  <si>
    <t>American Journal of Play</t>
  </si>
  <si>
    <t>Wei, Chun-Wang; Kao, Hao-Yun; Lu, Hsin-Hsien; Liu, Yi Chun</t>
  </si>
  <si>
    <t>Runions, Kevin C.</t>
  </si>
  <si>
    <t>Gerber, Hannah R.; Sweeney, Kevin; Pasquini, Erica</t>
  </si>
  <si>
    <t>Educational Media International</t>
  </si>
  <si>
    <t>N: Gambling</t>
  </si>
  <si>
    <t>Esport</t>
  </si>
  <si>
    <t>Motivation</t>
  </si>
  <si>
    <t>PsyInfo Screening citeria: ("esports" OR "e-sports" OR "electronic gaming" OR "competitive gaming" OR  "online gaming" OR "professional video gaming" OR "internet gaming") Language: English</t>
  </si>
  <si>
    <t>Influence</t>
  </si>
  <si>
    <t>Ascpect</t>
  </si>
  <si>
    <t>Social</t>
  </si>
  <si>
    <t>Physical Health</t>
  </si>
  <si>
    <t>Game-based learning, Educational games, Learning process, Teacher facilitation</t>
  </si>
  <si>
    <t>N: Not related to our topic</t>
  </si>
  <si>
    <t>Phenomenon</t>
  </si>
  <si>
    <t>Cyber-Aggression</t>
  </si>
  <si>
    <t>Education and Learning</t>
    <phoneticPr fontId="1" type="noConversion"/>
  </si>
  <si>
    <t>Addiction/ Disorder</t>
  </si>
  <si>
    <t>Psychological well-being/ Mental Health</t>
  </si>
  <si>
    <t>Business/ Marketing</t>
  </si>
  <si>
    <t>Education and Learning</t>
  </si>
  <si>
    <t>Difference and similarities</t>
  </si>
  <si>
    <t>Treatment/ Intervention/ Prevention</t>
  </si>
  <si>
    <t>Keyword refer to "Setting the Scientific Stage for Esports Psychology: A Systematic Review" - Store in Google drive, named as "000 Searching keyword"</t>
  </si>
  <si>
    <t>Subjects</t>
  </si>
  <si>
    <t>Keywords</t>
  </si>
  <si>
    <t>Addictive Behavior; Grounded Theory; Friendship; Computer Games; Role Playing; Interviews; Recreational Activities; Computer Mediated Communication; Psychological Patterns; Context Effect; Mental Health</t>
  </si>
  <si>
    <t>Online gaming addiction is a relatively under-researched area and there have been few studies examining online gamers in treatment. This paper reports the findings from a qualitative interview study of nine players undergoing treatment for their addictive playing of Massively Multiplayer Online Role Playing Games (MMORPGs). A face-to-face interview study with nine online gaming addicts was carried out using Grounded Theory. The six most reported phenomena by the participants were: (i) entertainment search, (ii) virtual friendship, (iii) escapism and/or dissociation, (iv) game context, (v) control versus no control, and (vi) conflict. The findings suggest that players' initial gaming motivation is because of three factors: (i) entertainment, (ii) escapism, and/or (iii) virtual friendship. MMORPG addiction appears once the playing time significantly increases, coupled with a loss of control and a narrow behavior focus. These factors lead to problems and result in psychological dependence and serious life conflicts. The consequences of MMORPG addiction are similar to the consequences of more established substance addictions including salience, mood modification, loss of control, craving, and serious adverse effects. Additionally, in some cases, tolerance and relapse may also be present.</t>
  </si>
  <si>
    <t>A Review of the Graduate Theses on Gaming Addiction in Turkey</t>
  </si>
  <si>
    <t>Tas, Ibrahim</t>
  </si>
  <si>
    <t>International Journal of Psychology and Educational Studies</t>
  </si>
  <si>
    <t>Addictive Behavior; Computer Games; Foreign Countries; Correlation; Depression (Psychology); Anxiety; Life Satisfaction; Social Support Groups; Self Control; Obesity; Masters Theses; Elementary Secondary Education; College Students; Adults; Older Adults; Turkey</t>
  </si>
  <si>
    <t>Gaming addition is attracting the attention of more and more researchers every day. Diagnostic criteria defined by World Health Organization (WHO) and American Psychiatric Association (APA) for gaming disorder or internet gaming disorder have caused a rapid increase in the number of studies on the subject. A similar case applies to the studies conducted in Turkey. Regarded as a type of behavioral addiction, gaming addiction is observed in almost every group while it affects children and adolescents in particular. Affecting a wide range of people, gaming addiction can be seen as one of the problems of future because daily life is becoming more technological. This study accordingly aimed to review gaming addiction in graduate theses in Turkey. The research used the document analysis method of qualitative research methods, and the research sample composed of 28 graduate theses. It was found in the research that the studies started to increase after 2013, and the actual concentration was seen in 2018. The research studies were conducted primarily on children and adolescents followed by young and adult groups. It was found that the most used research design was the quantitative research design and none of the studies utilized the qualitative research design on its own. The most used research model was the survey model, and the correlation analysis was found to be the most used data analysis technique. It was also observed in the research that gaming addiction was studied along with both negative concepts such as depression, anxiety, somatization, and obesity and positive concepts such as self-regulation, subjective happiness, satisfaction with life, and social support.</t>
  </si>
  <si>
    <t>A Theoretical Model of EGM Problem Gambling: More than a Cognitive Escape</t>
  </si>
  <si>
    <t>Addictive Behavior; Games; Interviews; Grounded Theory; Models; Coping; Context Effect; Social Support Groups</t>
  </si>
  <si>
    <t>Although electronic gaming machine (EGM) gambling is established as a particularly risky form of gambling (Dowling, Smith and Thomas, "Addiction" 100:33-45, 2005), models of problem gambling continue to be generalist so factors and processes specific to EGM gambling can be overlooked. This study conducted semi-structured interviews with 13 EGM problem gamblers and six gambling counsellors and used grounded theory methods to develop a theoretical model of EGM problem gambling. The final model demonstrates the importance of both situational and structural characteristics in maintaining excessive EGM gambling. Originally a harmless pastime, EGM gambling became a means by which gamblers cognitively and physically avoided problems. EGM venues were highly accessible, had an inviting atmosphere, and were private yet companionable. Games were entertaining and distracting. Maladaptive coping habits, low social support and few alternative social spaces contributed to the reliance on gambling.</t>
  </si>
  <si>
    <t>ACS: Bringing Business Intelligence and Analytics to a Massive Multiplayer Online Gaming Company</t>
  </si>
  <si>
    <t>Christian, Nicholas; Akujobi, Innocent; Saha, Munmun; Korzaan, Melinda</t>
  </si>
  <si>
    <t>Information Systems Education Journal</t>
  </si>
  <si>
    <t>Computer Games; Computer Simulation; Business; Intelligence; Data Analysis; Educational Games; Outsourcing; Decision Making; Emergency Programs; Planning; Databases; Program Administration; Case Method (Teaching Technique); Personnel Selection; Tennessee</t>
  </si>
  <si>
    <t>Advanced Competition Simulations (ACS), a massive multiplayer online (MMO) strategy gaming company, has petabytes of customer data at their data center in Brentwood, Tennessee that could assist executives with decision making, but they currently do not have business intelligence software or a business intelligence and analytics (BIA) team. As is the case with most companies that want a new capability, they must decide if they want to hire a team internally or outsource this to a vendor. This decision was not taken lightly by ACS, but ultimately the business intelligence and analytics team was formed. Once the team was formed, the project to bring BIA to ACS gets off to a rough start when the team does not agree with the project manager choice. There are further setbacks when the data needs to be cleaned and the vendor refuses to help. Finally, the CEO of ACS questions his decision to rush the project when their data center has power failures during the data migration phase and he is reminded that the BIA project was moved ahead of the disaster recovery project. Bringing business intelligence and analytics to ACS proves to be much more difficult than they anticipated.</t>
  </si>
  <si>
    <t>Adolescents Online: The Importance of Internet Activity Choices to Salient Relationships</t>
  </si>
  <si>
    <t>Friendship; Adolescents; Internet; Interpersonal Relationship; Longitudinal Studies; Computer Mediated Communication; Games; Computers; Prediction; Socialization</t>
  </si>
  <si>
    <t>The purpose of this study was to determine whether using the Internet for different activities affects the quality of close adolescent relationships (i.e., best friendships and romantic relationships). In a one-year longitudinal study of 884 adolescents (Mean age = 15, 46% male), we examined whether visiting chat rooms, using ICQ, using the Internet for general entertainment, or participating in online gaming predicted changes in the quality of best friendships and romantic relationships. Multiple regression analyses indicated that Internet activity choice influenced later relationship quality in both best friendships and romantic relationships. Using instant messaging (ICQ) was positively associated with most aspects of romantic relationship and best friendship quality. In contrast, visiting chat rooms was negatively related to best friendship quality. Using the Internet to play games and for general entertainment predicted decreases in relationship quality with best friends and with romantic partners. These findings reflect the important and complex functions of online socialization for the development and maintenance of relationships in adolescence.</t>
  </si>
  <si>
    <t>Aggressive Behavior in Online Games and Cybervictimization of Teenagers and Adolescents</t>
  </si>
  <si>
    <t>Makarova, Elena Aleksandrovna; Makarova, Elena Lvovna</t>
  </si>
  <si>
    <t>International Electronic Journal of Elementary Education</t>
  </si>
  <si>
    <t>Computer Games; Violence; Adolescents; Victims; Foreign Countries; Aggression; Video Games; Behavior; Verbal Communication; Negative Attitudes; Gender Differences; Bullying; Telecommunications; Computer Mediated Communication; Russia</t>
  </si>
  <si>
    <t>This article discusses the impact of online games on children's lives by violence imposing and manipulation. Online gaming features are highlighted and statistic data are presented based on surveys of Russian teenagers who have been victims of online violence. The research goals are to study reasons for cybervictimization and psychological factors to suggest measures for intervention and prevention violence in the Internet. The subject of research is the role online games play in teenagers' violence development. Methods used are resources analysis, questionnaires and survey, acceptance of self and others scale (W. Fey) and Buss-Durkee inventory for assessing different kinds of hostility. The survey was conducted among 273 young boys and girls aged 14 to 20 years old (schoolchildren and freshmen), equally covering all age categories of both sexes examining teenagers behavior in the virtual space and network communication features. Based on the analysis of resources several principles for intervention, prevention programs development, cybervictimization combating were identified. According to the results of our study, we can conclude that cybervictimization in online games is a really urgent problem, because today's teenagers and adolescents cannot survive without gadgets, so they are vulnerable to online threats, intimidation, manipulation and other kinds of aggression.</t>
  </si>
  <si>
    <t>All Mixed up Together: Women's Experiences of Problem Gambling, Comorbidity and Co-Occurring Complex Needs</t>
  </si>
  <si>
    <t>Females; Experience; Addictive Behavior; Comorbidity; Needs; Motivation; Help Seeking; Coping; Anxiety; Interviews; Foreign Countries; Australia</t>
  </si>
  <si>
    <t>While there has been minimal recent gendered gambling research conducted in Australia and elsewhere, there is some evidence to suggest that gender differences do exist in various ways including gambling motivations such as gambling used as a coping strategy to alleviate or "escape" from stress and anxiety, help-seeking and prevalence of comorbidity. In this Australian qualitative study we explored the experiences and concerns of 20 women electronic gaming machine players through in-depth interviews. Ten women self-identified as recreational gamblers and 10 had received help for their gambling. We present findings as they relate to specific issues of comorbidity and complex needs. For the 10 women who had received gambling help the range of comorbid issues was extensive. Greater understandings of the range of complex issues often involved for women who gamble problematically will assist in the identification of moving from recreational to problem gambling and in the implementation of effective treatment strategies.</t>
  </si>
  <si>
    <t>An Exploratory Study of Problem Gambling on Casino versus Non-Casino Electronic Gaming Machines</t>
  </si>
  <si>
    <t>Intervention; Marital Status; Clubs; Foreign Countries; Addictive Behavior; Behavior Problems; Electronics; Comparative Analysis; Questionnaires; Interaction; Predictor Variables; New Zealand</t>
  </si>
  <si>
    <t>Electronic gaming machines (EGMs) have been frequently associated with problem gambling. Little research has compared the relative contribution of casino EGMs versus non-casino EGMs on current problem gambling, after controlling for demographic factors and gambling behaviour. Our exploratory study obtained data from questionnaires administered to a convenient, non-representative New Zealand sample of 138 problem gamblers (66 male, 70 female) and 73 non-problem gamblers (41 male, 32 female) categorized by scores on the Problem Gambling Severity Index (PGSI). Age groups ranged from 20 to 60+ years. Of 11 gambling activities, only gambling on EGMs in casinos and EGMs in pubs and clubs distinguished problem gamblers from non-problem gamblers. There were some significant interactions between marital status and types of gambling activities on problem gambling status. From multivariate logistic regression analysis, gambling on EGMs in pubs and clubs was a stronger, unique predictor of current problem gambling than EGMs in casinos, after controlling for demographic factors and total gambling activities. We suggest directions for future large-scale research and interventions for reducing the harm of gambling on non-casino EGMs.</t>
  </si>
  <si>
    <t>An Investigation of Online Gaming Addiction Level among University Students in Terms of Emotional Schemas, Agentic Personality, and Various Variables</t>
  </si>
  <si>
    <t>Bekir, Seyhan; Celik, Eyüp</t>
  </si>
  <si>
    <t>Malaysian Online Journal of Educational Technology</t>
  </si>
  <si>
    <t>Addictive Behavior; Computer Games; College Students; Personality Traits; Gender Differences; Foreign Countries; Emotional Response; Self Esteem; Life Satisfaction; Correlation; Locus of Control; Anxiety; Turkey</t>
  </si>
  <si>
    <t>The aim of this study is to examine online game addiction level among university students in terms of emotional schemas, agentic personality, and various variables (i.e. gender, type of game played, and accommodation). The sample group consists of 380 university students studying in Izmir province and playing online games during the school year of 2017 and 2018. The data have been collected through multiple tools that are Online Game Addiction Scale for University Students, Multi-measure Agentic Personality Scale, Leahy Emotional Schema Scale, and Personal Information Questionnaire. The data were analyzed by correlation analysis, t-test, one-way analysis of variance, and regression analysis in accordance with the hypothesis of the study. The result of regression analysis indicated that emotional schemas of uncontrollability, demand for rationality, rumination, dissimilarity, denial of emotions, validation, seeing emotions as dangerous, acceptance of feelings, consensus, and guilt predicted addiction significantly, whereas, emotional schemas of weakness against emotions and duration did not predict such an outcome. Additionally, as a result of the t-test, it was found that online gaming addiction levels differed significantly according to gender and that males had higher levels of online game addiction than females. Lastly, one-way analysis of variance resulted in finding the level of online gaming addiction significantly differed based on the type of game played, but it did not differ significantly based on where students lived.</t>
  </si>
  <si>
    <t>Bridging Social Capital in Online Communities: Heterogeneity and Social Tolerance of Online Game Players in Japan</t>
  </si>
  <si>
    <t>Structural Equation Models; Foreign Countries; Internet; Social Capital; Democratic Values; Games; Community; Surveys; Social Influences; Social Behavior; Social Networks; Attitudes; Computer Mediated Communication; Interpersonal Relationship; Social Integration; Human Relations; Interaction; Japan</t>
  </si>
  <si>
    <t>This article examines the democratic potential of online communities by investigating the influence of network heterogeneity on social tolerance in an online gaming environment. Online game communities are potential sources of bridging social capital because they tend to be relatively heterogeneous. Causal analyses are conducted using structural equation modeling with survey data collected in a three-wave panel of online game players in Japan. Results show that the heterogeneous composition of online community causally enhances social tolerance toward community members within the online gaming setting. Furthermore, results show that enhanced social tolerance toward online community members is generalized to offline settings. This causal process suggests that online communities provide access to bridging social capital by gathering heterogeneous populations around shared contexts.</t>
  </si>
  <si>
    <t>Can You Hear Me Now? The Impact of Voice in an Online Gaming Community</t>
  </si>
  <si>
    <t>Computer Mediated Communication; Social Capital; Information Processing; Games; Computers; Statistical Analysis; Information Technology; Internet; Online Systems; Comparative Analysis; Auditory Stimuli; Reader Text Relationship; Experiments</t>
  </si>
  <si>
    <t>This paper reports the results of a controlled field experiment in which voice communication was introduced into an existing online community (online gaming guilds within the popular game "World of Warcraft"), comparing a mix of voice and text with text only. Quantitative results suggest increases in liking and trust due to the addition of voice, as well as insulation from unexpected negative impacts of text-only play. The findings are discussed with respect to social capital, cyberbalkanization, and the general computer-mediated communication literature, with special attention paid to social information processing theory.</t>
  </si>
  <si>
    <t>Comparison of eSports and Traditional Sports Consumption Motives</t>
  </si>
  <si>
    <t>Lee, Donghun; Schoenstedt, Linda J.</t>
  </si>
  <si>
    <t>ICHPER-SD Journal of Research</t>
  </si>
  <si>
    <t>Audiences; Student Motivation; Competition; Rewards; Peer Influence; Athletics; Internet; College Students; Participation; Video Games; Computer Software; Questionnaires</t>
  </si>
  <si>
    <t>With recognition of the need for studying eSports in this interactive digital communication era, this study explored 14 motivational factors affecting the time spent on eSports gaming. Using a sample of 515 college students and athletic event attendees, we further compared eSports game patterns to their non-eSport or traditional sport involvements (game participation, game attendance, sports viewership, sports readership, sports listenership, Internet usage specific to sports, and purchase of team merchandise). Multiple regression results indicated that competition and skill had a statistically significant impact on the time spent on eSports games while peer pressure had marginal significance. Related to the overall findings, developing tailored messages that drives consumption behaviors of target audiences to specific eSports games will provide a better chance for marketers to fulfill their strategic goals of increased purchasing and larger market shares. Understanding that the interest in competition and skill are critical to eSports gamers may influence marketers to focus on creating games and opportunities for gamers to compete against each other and give tangible rewards to the winner. The use of peer pressure may be another motivational factor for playing. Consequently, those marketing dollars could be spent more on the interactive nature of game design. The subsequent analysis on cross-validation check suggests that the results of the regression analysis could be generalized. (Contains 1 figure and 5 tables.)</t>
  </si>
  <si>
    <t>Comparison of Online Game Addiction in High School Students with Habitual Computer Use and Online Gaming</t>
  </si>
  <si>
    <t>Müezzin, Emre</t>
  </si>
  <si>
    <t>Turkish Online Journal of Educational Technology - TOJET</t>
  </si>
  <si>
    <t>Foreign Countries; High School Students; Video Games; Addictive Behavior; Computer Games; Statistical Analysis; Surveys; Student Behavior; Time; Scores; Economic Factors; Statistical Significance; Cyprus</t>
  </si>
  <si>
    <t>The aim of this study is to compare the online game addiction in high school students with the habitual computer use and online gaming. The sample selected through the criterion sampling method, consists of 61.8% (n = 81) female, 38.2% (n = 50) male, 131 high school students. The "Online Game Addiction Scale" developed by Kaya and Basol (2013) and the biographic-demographic information form developed by the researcher were utilized as data collection instruments. The percentage documentation average, independent sample T-test, one-way ANOVA and Kruskal-Wallis were used for data analysis in this study. The result of this study showed that there was a statistically significant difference between the online game addiction and the habitual computer use. It was found out that there was a statistical significant difference between the amount of experience in the use of computer and online game addiction. The difference between the online game addiction and the amount of time spent per day on online gaming was found to be significantly different in terms of statistics according to data in the Troubles, Success and Economic Profit subscale of the online game addiction. [This paper was presented at the International New Horizons in Education (INTE) Conference (6th, Barcelona, Spain, 2015).]</t>
  </si>
  <si>
    <t>Comparison of the Attitudes towards Learning with the Participation Motivation Level in E-Sports Players</t>
  </si>
  <si>
    <t>Ayas, Esra Bayrak</t>
  </si>
  <si>
    <t>African Educational Research Journal</t>
  </si>
  <si>
    <t>Athletics; Video Games; Attitude Measures; Measures (Individuals); Learning Motivation; Foreign Countries; Athletes; Educational Attitudes; Participation; Academic Motivation Scale; Turkey</t>
  </si>
  <si>
    <t>In our age, developments in modern technology are so fast that even following up is very difficult. These developments affect every field of daily life as well as affecting the sports field, resulting in new progress in this field. Electronic sports, which is abbreviated as e-sports, is one of these developments. E-sports has also recently developed rapidly and has gained popularity especially among young people. This rapid rise and increasing popularity required research on e-sports. From the view of this aspect, in this work, the motivation of the athletes engaged in the e-sports branch as licensed to participate in e-sport and their attitudes towards learning was evaluated in terms of various variables and it was aimed to compare the differences between the two situations. 186 female and 271 male e-sports players voluntarily participated in the study. In the research, "the e-sports Participation Motivation Scale" and "Attitude Scale Regarding Learning" were used. Semantic differences were found in the e-sports participation motivation scale and learning attitude scales of the e-sports players participating in the study. Besides, it has been observed that there is a positive relationship between e-sports players' attitudes towards learning and e-sports participation motivation levels.</t>
  </si>
  <si>
    <t>Consequences of Play: A Systematic Review of the Effects of Online Gaming</t>
  </si>
  <si>
    <t>Evidence; Video Technology; Play; Social Isolation; Online Systems; Electronic Libraries; Video Games; Aggression; Academic Failure; Industrial Psychology; Addictive Behavior; Intervention; Behavior Problems; Individual Development; Adults</t>
  </si>
  <si>
    <t>Massively Multiplayer Online Games (MMOGs) have received considerable attention in news headlines describing gamers who have died while engaging in excessive play. However, more common physical and psychosocial effects attributed to online video gaming are social isolation, increased aggression, and negative academic and occupational consequences. In consideration of the bias in reporting negative consequences of video gaming, a systematic review was conducted to evaluate the evidence of the effects of MMOGs on those who play them. In the sixteen studies that met the inclusion criteria, analysis revealed that only those players who were classified as "addicted" or engaged in "problematic game play" experienced significant negative consequences, with many gamers finding positive aspects to video gaming such as enjoyment, feelings of achievement, friendship, and a sense of community. However, significant limitations in the studies point to the need for further research so that appropriate treatments and interventions can be developed for problematic game play.</t>
  </si>
  <si>
    <t>Constructions of Violence and Masculinity in the Digital Age</t>
  </si>
  <si>
    <t>Patterson, Jennifer</t>
  </si>
  <si>
    <t>Research-publishing.net</t>
  </si>
  <si>
    <t>Violence; Masculinity; Video Games; Content Analysis; Adolescents; Fantasy; Homicide; Video Technology; Benchmarking; Computer Games; Gender Differences; Self Concept; Males; Focus Groups; Student Attitudes; Secondary School Students; Counselor Attitudes; Guidance; Foreign Countries; Role Playing; Qualitative Research; Ireland</t>
  </si>
  <si>
    <t>This chapter examines a specific aspect of digital media use, namely the viewing of violent content amongst a male adolescent cohort aged 15-17 years. It is a qualitative study that examines the online practices of fourteen male adolescents, with particular emphasis placed on their understanding of violence. The participants offer the researcher two examples of extreme violence for discussion; one is set in the fantasy world of online gaming and the other footage of a murder that occurred in 2007. The example of "real life" violence was accessed by the participants via a video clip uploaded to "YouTube." It is through the participants' subsequent reflection upon these examples, that we gain some insights into their ongoing construction of violence, and the corresponding underlying theme of masculinity. By determining the participants' understanding of violence, it becomes apparent how this shared meaning may act as a benchmark against which they measure all other portrayals of violence. Thus explaining how participants were more comfortable with what they view as "acceptable" levels of violence evident in the "Call of Duty" or "Grand Theft Auto series." [For the complete book, "Internet Research, Theory, and Practice: Perspectives from Ireland," see ED575997.]</t>
  </si>
  <si>
    <t>Designing an Interest-Based Integrated Curriculum around Esports</t>
  </si>
  <si>
    <t>Lee, Je Seok; Wu, Minerva; Lee, Diana; Fleming, Lee; Ruben, Lindsay; Turner, Tom; Brown, Kevin; Steinkuehler, Constance</t>
  </si>
  <si>
    <t>International Journal of Designs for Learning</t>
  </si>
  <si>
    <t>High School Students; Literacy Education; Integrated Curriculum; Language Arts; Reading Skills; Student Interests; Learner Engagement; Video Games; Athletics; Academic Standards; STEM Education; Vocational Education; Social Development; Emotional Development; Curriculum Design; Curriculum Implementation; Workshops; Alignment (Education); Credentials</t>
  </si>
  <si>
    <t>A crisis of literacy has emerged among high school students in the United States. In order to encourage students' engagement with literacy education, there is a need for an integrated curriculum of English Language Arts (ELA). An integrated language arts curriculum would allow students to learn literacy and reading skills while engaging with a motivating context. Meanwhile, esports has grown as a worldwide culture, expanding to more than just players and spectators to include a whole ecosystem of stakeholders. As esports grow in popularity and acceptance, educators have looked to connect the skills developed in esports with academic and career opportunities. We found esports to be a viable content area for the integrated curriculum because esports is favored among many students and involves reading activity as an essential part of participation. In this paper, we present the development of the first high school integrated curriculum that uses esports as its main content. Over two years, we developed the first high school curriculum that integrated esports as its main content. Spanning four years, the curriculum melds ELA standards, Science, Technology, Engineering and Mathematics (STEM) practices, career-technical education (CTE), and social-emotional learning (SEL) under the umbrella of esports. For each step, we present the rationale in the design process, and challenges have arisen during the curriculum design process. We detail how the curriculum ties each set of standards together and report on first implementation efforts. Additionally, we present how teacher feedback and student workshops led to the design of club toolkits, supplemental material for teachers and school clubs.</t>
  </si>
  <si>
    <t>Digital Literacies and Interactive Multimedia-Enhanced Tools for Language Teaching and Learning</t>
  </si>
  <si>
    <t>Misir, Hülya</t>
  </si>
  <si>
    <t>International Online Journal of Education and Teaching</t>
  </si>
  <si>
    <t>Technological Literacy; Educational Technology; Information Literacy; Technology Integration; Student Motivation; Plagiarism; Inclusion; Web 2.0 Technologies; Reference Materials; Cultural Awareness; Online Courses; Foreign Countries; English (Second Language); Second Language Instruction; Multimedia Materials; Online Searching; Social Media; Instructional Effectiveness; Interaction; Turkey</t>
  </si>
  <si>
    <t>The primary aim of the paper is to introduce digital literacies and the utilization of interactive and multimedia-enhanced tools for language learning purposes in and out of institutional settings. The topics covered in this paper include what digital literacy means in language education contexts and utilization of social media, online gaming, tagging, picture, voice, and video editing tools, mixing tools, interactive HTML5 contents, translation tools, search engines and (visual) thesauruses to evaluate, contribute, and create the information rather than being a mere consumer. Bearing in mind the nature of interaction and collaboration of the digital tools, suggested ways to integrate these tools to teaching and learning of languages are also presented. The paper also identifies common concerns and challenges in regard to motivation to use digital tools, judging the validity of a source, prohibitions due to country policies, plagiarism, filtering in search engines, and insensitivity with online language, which hinders the effective use of digital tools.</t>
  </si>
  <si>
    <t>Effects of Prior Knowledge on Learning Performance and Anxiety in an English Learning Online Role-Playing Game</t>
  </si>
  <si>
    <t>Educational Technology &amp; Society</t>
  </si>
  <si>
    <t>Prior Learning; Anxiety; Computer Games; Second Language Learning; English (Second Language); Language Proficiency; Correlation; Elementary School Students; Grade 6; Foreign Countries; Statistical Analysis; Pretests Posttests; Academic Achievement; Interviews; Taiwan</t>
  </si>
  <si>
    <t>The great value of applying digital games in language learning has been highlighted. However, there has been a lack of attention paid to the effects of prior knowledge in a contextual game-based language learning environment. To this end, this study developed an MMORPG-based educational game to facilitate English learning, aiming at investigating how students' different levels of prior knowledge, in terms of their prior English ability and online gaming experience, affect their learning performance and anxiety. The results showed that the high English ability students significantly outperformed those with low English ability, the low online gaming experience students significantly outperformed those with high online gaming experience, and the low English ability students experienced significantly higher degrees of anxiety than those with high English ability. Furthermore, the results showed that prior English ability was positively correlated to learning performance but negatively correlated to anxiety, and anxiety was negatively correlated to learning performance. These findings suggest that a contextual game-based learning environment can be exploited as a useful tool to support language learning; however, the learning performance and anxiety created by the environment were affected to varying degrees by the levels of students' prior knowledge.</t>
  </si>
  <si>
    <t>Electronic Gaming and the Obesity Crisis</t>
  </si>
  <si>
    <t>New Directions for Child and Adolescent Development</t>
  </si>
  <si>
    <t>Physical Activities; Obesity; Information Technology; Video Games; Physical Activity Level; Eating Habits; Nutrition; Food; Health Behavior; Children; Adolescents; Marketing</t>
  </si>
  <si>
    <t>Children and adolescents in the United States and in many countries are projected to have shorter life spans than their parents, partly because of the obesity crisis engulfing the developed world. Exposure to electronic media is often implicated in this crisis because media use, including electronic game play, may promote sedentary behavior and increase consumption of high-calorie foods and beverages that are low in nutritional value. Electronic games, however, may increase children's physical activity and expose them to healthier foods. We examine the role of electronic games in the pediatric obesity crisis and their contribution to more favorable health outcomes.</t>
  </si>
  <si>
    <t>Entrapment and near Miss: A Comparative Analysis of Psycho-Structural Elements in Gambling Games and Massively Multiplayer Online Role-Playing Games</t>
  </si>
  <si>
    <t>Comparative Analysis; Role Playing; Internet; Video Games; Addictive Behavior; Interviews; Ethnography; Competition; Interpersonal Communication</t>
  </si>
  <si>
    <t>While massively multiplayer online role-playing games like World of Warcraft are often accused of leading to excessive and harmful playing, the only gaming activity that is internationally recognized as a pathological disorder is excessive gambling. The present article seeks to establish empirical data on potential harmful online gaming through a comparative structural analysis of massively multiplayer online games and gambling games. The analysis focuses on some of the psycho-structural elements that contribute to excessive gambling, with a special emphasis on the phenomena known as entrapment and near miss. The analysis is based on interviews with twelve heavy users of World of Warcraft and ethnographical observations from the game. The findings suggest that entrapment and near miss are present in World of Warcraft, but with a comparatively weaker impact, and influenced by other elements more typical of this genre, including social engagement and competition. These elements might overall have a stronger effect on the dedication to play excessively.</t>
  </si>
  <si>
    <t>E-Sports Analytics: A Primer and Resource for Student Research Projects and Lesson Plans</t>
  </si>
  <si>
    <t>Rubleske, Joseph; Fletcher, Travis; Westerfeld, Brett</t>
  </si>
  <si>
    <t>Journal of Instructional Pedagogies</t>
  </si>
  <si>
    <t>Computer Games; Athletics; Data Collection; Data Analysis; Occupational Information; Programming Languages; Computer Software; Competition; Labor Market; Information Needs</t>
  </si>
  <si>
    <t>Electronic sports (e-sports) can be defined as digital games played competitively for an audience (Hodge et al., 2017). With a global consumer base of roughly 450 million people and projected 2019 revenues of US$1.1 billion, the e-sports industry continues to grow (Pannekeet, 2019). Behind this growth is a thriving ecosystem which includes e-sports game publishers, e-sports players and coaches, e-sports content producers, e-sports consumers, and more. As this ecosystem flourishes, so too flourishes an e-sports labor market, a portion of which comprises e-sports analytics jobs. Demand for e-sports analytics is expected to increase significantly in the coming years in the same way that demand for sports analytics increased after the 2004 publication of Michael Lewis's Moneyball (Davenport, 2014). Given current and anticipated demand for e-sports analytics, some universities might do well to prepare students for e-sports analytics careers. To this end, this article serves as a primer and resource for student research projects and lesson plans around e-sports performance analytics. This objective is served through four main sections. In the first section, the intelligence needs that fuel the growth of e-sports performance analytics are described. The second and third sections provide practical and detailed information about e-sports data collection. The fourth section draws from the authors' analysis of postings for e-sports analytics jobs to discuss two broad areas of e-sports analytics work: attribute creation for visualizations and dashboards; and machine learning modeling. The article concludes with a brief discussion of popular programming languages and software applications for e-sports analytics.</t>
  </si>
  <si>
    <t>eSports in K-12 and Post-Secondary Schools</t>
  </si>
  <si>
    <t>Rothwell, Gregory; Shaffer, Michael</t>
  </si>
  <si>
    <t>Education Sciences</t>
  </si>
  <si>
    <t>Educational Technology; Technology Uses in Education; Competition; Skill Development; Elementary Secondary Education; Postsecondary Education; Athletics; Video Games; Simulated Environment; Computer Simulation; STEM Education; Teaching Methods; Extracurricular Activities; Careers; Job Skills</t>
  </si>
  <si>
    <t>eSports is a rising modality of sports entertainment in the United States and has growing implications for education. Providing competitive eSports teams in schools satisfies the growing desire to train and educate students on the skills emphasized in STEM and Career Technical Education (CTE) education, as well as in programs such as English and Language Arts. eSports develop the soft skills universities and employers like to see in a student graduating from high school. As the market continues to grow for eSports, opportunities for post-secondary education as well as for prospective employment will increase. The popularity of eSports will continue to grow, and this popularity will be reflected in the schools.</t>
  </si>
  <si>
    <t>Excessive Use of Massively Multi-Player Online Role-Playing Games: A Pilot Study</t>
  </si>
  <si>
    <t>Youth Programs; Substance Abuse; Games; Measures (Individuals); Video Games; Role Playing; Questionnaires; Addictive Behavior; Psychological Patterns; Correlation; At Risk Persons</t>
  </si>
  <si>
    <t>Massively multiplayer online role-playing games (MMORPGs) are one of the most interesting innovations in the area of online computer gaming. This pilot study set out to examine the psychological and social effects of online gaming using an online questionnaire with particular reference to excessive and "dependent" online gaming. A self-selecting sample of 119 online gamers ranging from 18 to 69 years (mean = 28.5 years) completed the questionnaire. The results showed that 41% of gamers played online to escape and 7% of gamers were classified as "dependent" individuals who were at risk of developing a psychological and behavioural dependence for online gaming using an adapted "addiction" scale. Further analysis showed that excessive online gaming was significantly correlated with psychological and behavioural "dependence". It was also found that "dependent" gamers appear to possess some core components of addiction to MMORPGs (e.g., mood modification, tolerance and relapse).</t>
  </si>
  <si>
    <t>ICT-Enabled Distance Education in Community Development in the Philippines</t>
  </si>
  <si>
    <t>Ramos, Angelo Juan; Nangit, Genevieve; Ranga, Adelina I.; Trinona, Jerome</t>
  </si>
  <si>
    <t>Distance Education</t>
  </si>
  <si>
    <t>Foreign Countries; Research and Development; Community Development; Distance Education; Information Technology; Rural Areas; Telecommunications; Asia; Philippines</t>
  </si>
  <si>
    <t>The Philippines, an archipelago of 7,100 islands in Southeast Asia, faces new opportunities as it competes with the rest of the world in the information and communication technology (ICT) arena. New industries including call centers, foreign medical transcription services, and the hugely popular multiplayer online gaming systems require the rolling-out of a much needed ICT architectural backbone and support systems, and a readily available pool of ICT-trained workers. This article describes the development of the Maguinda Multipurpose Community Telecenter, a rural facility designed to provide this type of support; the experiences, successes, and lessons learned from a research and development project implemented at the site; and qualitative insights into the effects of the ICT intervention on the lives of the Maguinda residents. Emphasis is placed on the importance of community development principles in rural distance education implementation. (Contains 1 table.)</t>
  </si>
  <si>
    <t>Immediations and Rhythms of Speculative Design: Implications for Value in Design-Based Research</t>
  </si>
  <si>
    <t>Ehret, Christian; Ehret, Lea; Low, Bronwen; Ciklovan, Luka</t>
  </si>
  <si>
    <t>Youth Clubs; Design; Urban Youth; Foreign Countries; Educational Researchers; Cooperation; Video Games; Educational Research; Canada</t>
  </si>
  <si>
    <t>This paper presents data from the first six-months of an ongoing speculative design project in which youth and researchers co-created a videogame club, and later an eSports team, in an urban youth centre in Montréal, Québec. It describes how process philosophy informed researchers' approach to speculative design, allowing youth and researchers to co-compose a sense of value for the club and the potentials for what they could do together through the club. This speculative process is contrasted with structuralist approaches to design-based research in education, which can overly or pre-determine value and mechanisms of social change, with or without the collaboration of youth and communities.</t>
  </si>
  <si>
    <t>Impeding Phenomena Emerging from Students' Constructivist Online Game-Based Learning Process: Implications for the Importance of Teacher Facilitation</t>
  </si>
  <si>
    <t>Educational Games; Constructivism (Learning); Technology Integration; Electronic Learning; Learning Processes; Barriers; Teacher Role; Facilitators (Individuals); Geography Instruction; Qualitative Research; Case Studies; Program Implementation; Vignettes; Foreign Countries; Hong Kong</t>
  </si>
  <si>
    <t>"Virtual Interactive Student-Oriented Learning Environment" ("VISOLE") is a pedagogical approach to integrating constructivist online game-based learning (COGBLe) into formal teaching in school education. This paper reports a qualitative case study on the implementation of VISOLE (in secondary Geography education) in which we probed into the impeding phenomena emerging from the course of students' learning. Four students--"a nongamer student", "a gamer student", "an examination-oriented student", and "an angry student" were the focal units of analysis. Apart from identifying three impeding phenomena--"impromptu gaming," "arbitrary gaming", and "halt gaming", we observed how the teacher tried to mitigate these phenomena during the implementation process. Besides providing the field with a new understanding of harnessing online gaming in teaching and learning from the student perspective, the study revealed the importance of teacher facilitation in COGBLe.</t>
  </si>
  <si>
    <t>Internet Addiction and Loneliness as Predictors of Internet Gaming Disorder in Adolescents</t>
  </si>
  <si>
    <t>Tras, Zeliha</t>
  </si>
  <si>
    <t>Educational Research and Reviews</t>
  </si>
  <si>
    <t>Addictive Behavior; Psychological Patterns; Internet; Predictor Variables; Adolescents; Foreign Countries; Mental Disorders; High School Students; Affective Measures; UCLA Loneliness Scale; Turkey (Ankara)</t>
  </si>
  <si>
    <t>The purpose of this research is to present the relationship of teenagers' internet gaming disorder (IGD) with their levels of internet addiction and loneliness, as well as to test the created model in terms of these relations. This research analyzes the predictive relationships among adolescents' IGD, internet addiction and loneliness through the statistics program in accordance with the structural equation model. The research's study group has been selected among teenage students in different schools in Ankara, during the 2018-2019 academic years using the random sampling method. Of the students, 305 are male and 101 are female. The participants were 406 students (males = 75.12%, female = 24.87%, Mage = 15.63 years, SDage = 1.11) aged between 14 and 18 years. The variables predicting IGD are internet addiction (ß = 0.54) and loneliness (ß = 0.11). Additionally, loneliness significantly predicts internet addiction (ß = 0.24, p &lt;0.01).</t>
  </si>
  <si>
    <t>Internet Gaming Addiction: A Systematic Review of Empirical Research</t>
  </si>
  <si>
    <t>Substance Abuse; Correlation; Etiology; Internet; Risk; Computer Games; Research; Addictive Behavior; Models; Innovation; Classification; Literature Reviews; Symptoms (Individual Disorders); Mental Health; Information Technology</t>
  </si>
  <si>
    <t>The activity of play has been ever present in human history and the Internet has emerged as a playground increasingly populated by gamers. Research suggests that a minority of Internet game players experience symptoms traditionally associated with substance-related addictions, including mood modification, tolerance and salience. Because the current scientific knowledge of Internet gaming addiction is copious in scope and appears relatively complex, this literature review attempts to reduce this confusion by providing an innovative framework by which all the studies to date can be categorized. A total of 58 empirical studies were included in this literature review. Using the current empirical knowledge, it is argued that Internet gaming addiction follows a continuum, with antecedents in etiology and risk factors, through to the development of a "full-blown" addiction, followed by ramifications in terms of negative consequences and potential treatment. The results are evaluated in light of the emergent discrepancies in findings, and the consequent implications for future research.</t>
  </si>
  <si>
    <t>Internet Gaming Disorder: Remarks of Psychiatrists</t>
  </si>
  <si>
    <t>Yesilyurt, Ferahim</t>
  </si>
  <si>
    <t>World Journal on Educational Technology: Current Issues</t>
  </si>
  <si>
    <t>Psychiatry; Allied Health Personnel; Internet; Behavior Disorders; Clinical Diagnosis; Mental Disorders; Depression (Psychology); Anxiety; Attention Deficit Hyperactivity Disorder; Drug Therapy; Cognitive Restructuring; Behavior Modification; Intervention; Symptoms (Individual Disorders); Foreign Countries; Addictive Behavior; Turkey (Istanbul)</t>
  </si>
  <si>
    <t>Psychiatrists were interviewed to elicit their remarks on and clinical experiences with Internet Gaming Disorder (IGD). A case study design with four open-ended questions was chosen. Psychiatrists were asked to answer questions related to the clinical cases they encountered, what they have gone through and what they think about the diagnosis of IGD. Purposive sampling was employed and eight psychiatrists working in Istanbul made up the study sample. There have been numerous studies focusing on its prevalence and treatment but, to the best of author's knowledge, there are no studies on psychiatrists' experiences with and remarks on IGD. Therefore, the current study will contribute to the literature by shedding light on practical knowledge and experience, which is as much important as theory. The findings showed that psychiatrists diagnosed a few of the patients suspected of IGD with depression, anxiety disorder and attention-deficit/hyperactivity disorder as comorbidities. Medications were often used to treat comorbidities and cognitive behavioural therapy in some cases. They also stated that they had difficulties while applying the criteria for diagnosis and paid attention to various symptoms. Functionality was reported as the most important criterion and it was suggested to be coded separately in clinical trials.</t>
  </si>
  <si>
    <t>Language Policy in the Making: An Analysis of Bilingual Gaming Activities</t>
  </si>
  <si>
    <t>Leppanen, Sirpa; Piirainen-Marsh, Arja</t>
  </si>
  <si>
    <t>Language Policy</t>
  </si>
  <si>
    <t>Language Planning; Norms; Bilingualism; Computers; Games; Futures (of Society); Language Usage</t>
  </si>
  <si>
    <t>Building on an understanding of language policy as continually evolving, emergent and influenced by norms of specific communities and cultures, this paper investigates the practices through which young people negotiate informal language policies when interacting with new media in the context of electronic gaming. We examine how young new media users participating in gaming activities construct norms of bilingual language use. Gaming is a new media setting where the resources of more than one language are deployed to create local meanings and negotiate situated identities. Gamers and fans as social agents appropriate contextually available linguistic resources and thus actively and sensitively negotiate the norms and policies relevant to them. We argue that future discussion of the impact of new media on language use should be informed by detailed analysis of the micro-management and policing of norms, practices and repertoires in specific contexts of media use.</t>
  </si>
  <si>
    <t>Motivating Factors and Tangential Learning for Knowledge Acquisition in Educational Games</t>
  </si>
  <si>
    <t>Mozelius, Peter; Fagerström, Andreas; Söderquist, Max</t>
  </si>
  <si>
    <t>Electronic Journal of e-Learning</t>
  </si>
  <si>
    <t>Teaching Methods; Educational Games; Student Motivation; Knowledge Level; Video Games; Questionnaires; Correlation; Likert Scales; Individual Characteristics; Program Effectiveness; Gender Differences; Educational Attainment; Prior Learning; Learning Motivation</t>
  </si>
  <si>
    <t>Game-based learning has been a strong emerging trend in the 21st century, but several research studies on game-based learning reports that the educational potential of games has not been fully realised. Many educational games do not combine learning outcomes with entertaining gameplay. At the same time as there is a tendency to digitise and personalise education by the use of digital games, there still exists a lack of knowledge about efficient educational game design. To identify design factors that are important for players' learning motivation this study has analysed three popular entertainment games that were selected for their educational values. The aim of the study is to explore, analyse and discuss, if and how motivating factors and intrinsic integration of knowledge in educational games might be related to players' perceived knowledge acquisition. Test players with experience of the selected digital games were recruited from online gaming forums where a questionnaire also was used to collect data. Lepper's and Malone's set of heuristics for intrinsic motivation in interactive learning environments were used in a combination with Habgood's and Ainsworth's theory of intrinsic integration to examine the relationship between these factors in the educational games. Beside the direct acquisition of knowledge from gaming there was also an analysis of the concept of tangential learning. Results from a t-test showed that tangential learning was significantly more important for two of the tested games. Correlation analysis revealed several relationships between factors, where intrinsic integration was pointed out as particularly interesting for knowledge acquisition and tangential learning. Results showed weak or no relationships for Lepper and Malone factors, but with some tendencies for control, imagination and competition.</t>
  </si>
  <si>
    <t>Online Gaming Issues in Offline Couple Relationships: A Primer for Marriage and Family Therapists (MFTs)</t>
  </si>
  <si>
    <t>Hertlein, Katherine M.; Hawkins, Blendine P.</t>
  </si>
  <si>
    <t>Qualitative Report</t>
  </si>
  <si>
    <t>Marriage Counseling; Video Games; Literature Reviews; Journal Articles; Marital Satisfaction; Family Counseling; Family Relationship; Hermeneutics; Motivation; Personality Traits; Addictive Behavior; Gender Differences; Well Being; Intimacy; Interpersonal Competence</t>
  </si>
  <si>
    <t>Although the challenges around participation in online gaming grow, gamers and their partners who experience online relationship issues related to gaming, present a new set of treatment challenges for therapists. In this article, we report on the findings of a hermeneutic research study aimed at evaluating the scholarly literature related to online gaming and interpret these texts to determine the effect such online activity has on the couple relationship. We reviewed 18 articles published between 1998 and 2010 related to online gaming and interpersonal relationships, focusing solely on empirical articles related to the search criteria. Our interpretation of the text concluded that online gaming might add to and/or interfere with a couple's life. Based on these potential problem areas, practical considerations for treatment are also outlined. (Contains 1 figure, 1 table, and 1 footnote.)</t>
  </si>
  <si>
    <t>Online Video Gaming: What Should Educational Psychologists Know?</t>
  </si>
  <si>
    <t>Video Games; Educational Psychology; Psychologists; Online Systems; Adolescent Attitudes; Barriers; Addictive Behavior; Comparative Analysis; Play; Parent Education</t>
  </si>
  <si>
    <t>Based on a significant increase in correspondence to the author from parents, teachers and psychologists concerning "addiction" to online video games like "World of Warcraft", this paper provides a brief overview of the main issues surrounding excessive video game playing among adolescents. As an aid to educational psychologists, and based on two decades of the author's own research in this area, this paper briefly overviews: (i) online gaming addictions, (ii) the differences between online and offline video gaming, and (iii) video gaming benefits. The paper ends with some practical advice that educational psychologists can give to parents about the safe playing of video games.</t>
  </si>
  <si>
    <t>Perception of Young Adults on Online Games: Implications for Higher Education</t>
  </si>
  <si>
    <t>Chen, Liwen; Chen, Tung-Liang; Liu, Hsu-Kuan Jonathan</t>
  </si>
  <si>
    <t>Higher Education; Young Adults; Factor Analysis; Foreign Countries; Methods; Student Attitudes; Statistical Analysis; Correlation; Student Surveys; Research Methodology; College Students; Computer Software; Colleges; Educational Technology; Computers; Games; Educational Innovation; Taiwan</t>
  </si>
  <si>
    <t>The purpose of this study is to identify and categorize the perceptions of young adults before we allocate the resources to design, develop, and implement digital game-based learning in higher education institutions in Taiwan. Q-methodology was conducted for this study because it is a quantitative analysis of subjective data. Thirty young adults from a university were surveyed and asked to rank-order 30 statements about online games. Factor analysis was used to identify the number of factors and the correlation study attempts to identify the individuals who are highly correlated with one another in each specific factor. The data were processed and analyzed following the usual steps of Q-methodology by using the PQMethod software. Three operant factor types (i.e. New media resisters, Pajamasocializers, and Game value resisters) were identified. The findings of this study can help higher education institutions to be aware of the negative and positive attitudes toward online gaming. (Contains 1 figure and 2 tables.)</t>
  </si>
  <si>
    <t>Practice Makes Poorer: Practice Gambling Modes and Their Effects on Real-Play in Simulated Roulette</t>
  </si>
  <si>
    <t>Addictive Behavior; Persistence; Play; Computer Games; Computer Simulation; Risk</t>
  </si>
  <si>
    <t>The aim of this study was to examine the role of free-play modes on gambling behaviour in computer-based roulette. Eighty participants were randomly allocated to one of four pre-exposure conditions: no exposure (control group), a loss condition, a break-even and a profit condition in which the return to player was greater than 100%. Behavioural persistence and betting behaviour was subsequently monitored in a period of regular roulette play. The results showed that players given opportunities for free-play sessions bet significantly more per spin and wagered more credits in total than the control group, although no significant group differences in behavioural persistence were observed. The results suggest that the role of free-play modes, as they commonly appear on some Internet gaming sites, may need to be investigated further because of their potential role in altering player perceptions of the activity and their influence on risk-taking behaviour.</t>
  </si>
  <si>
    <t>Predictors of Problem Gambling Severity in Treatment Seeking Gamblers</t>
  </si>
  <si>
    <t>Predictor Variables; Addictive Behavior; Depression (Psychology); Anxiety</t>
  </si>
  <si>
    <t>Problem gambling has become a widespread problem following the rapid expansion of electronic gaming machines into hotels and clubs over the last 10 years. Recent literature indicates that certain factors can influence problem gambling severity, such as psychiatric co-morbidity and personality traits, gambling related cognitions, substance use and gender. This study investigated 127 treatment seeking problem gamblers at baseline, who completed a range of self report measures including gambling severity. Using block-wise multiple regression modelling we found gambling related urge, gambling related cognitions, and depression were significant predictors of problem gambling severity. High levels of anxiety and stress were also found amongst this sample. These results have implications for health practitioners in assessment and treatment planning for problem gamblers and will possibly contribute to further development of gambling related measures.</t>
  </si>
  <si>
    <t>Relationships between Young South Koreans' Online Activities and Their Risk of Exploitation</t>
  </si>
  <si>
    <t>Seok, Soonhwa; DaCosta, Boaventura</t>
  </si>
  <si>
    <t>Journal of Online Learning Research</t>
  </si>
  <si>
    <t>Foreign Countries; Internet; High School Students; Violence; Bullying; Computer Mediated Communication; Social Media; Television Viewing; Correlation; Pornography; Behavior; Handheld Devices; Influence of Technology; Antisocial Behavior; South Korea (Seoul)</t>
  </si>
  <si>
    <t>The misuse of the Internet that takes advantage of adolescents and young adults' lack of understanding along with their growing online presence has left them at risk. A study comprising 1,092 South Korean high school students investigated ways in which adolescents and young adults may be exploited while engaged in popular and everyday online activities. Specifically, exposure to sexually explicit material (SEM) and violent content, cyberbullying, malware, phishing, and identity theft were examined in the contexts of social media, streaming movies and/or television, streaming and/or posting videos, downloading and/or listening to music, downloading and/or sharing files, involvement in free and/or subscription-based online gaming, reading news, emailing, surfing, and completing school assignments. The findings reveal prevalence rates consistent with the literature on young people's technology use and online activities; moreover, exposure to SEM and cyberbullying were found to have statistically significant relationships with these activities. These are findings consistent with studies concluding that exposure to SEM and online bullying are two of the most serious issues related to young people today and, therefore, warrant continued attention to identifying strategies that can be used to curb risky online behavior. With more and more students using the Internet to access educational content and complete schoolwork in online and blended courses, it is imperative that young people are taught how to safeguard themselves when online.</t>
  </si>
  <si>
    <t>Relationships of Problematic Internet Use, Online Gaming, and Online Gambling with Depression and Quality of Life among College Students</t>
  </si>
  <si>
    <t>Kalkan, Bilal; Bhat, Christine Suniti</t>
  </si>
  <si>
    <t>International Journal of Contemporary Educational Research</t>
  </si>
  <si>
    <t>Internet; Games; Risk; Depression (Psychology); Quality of Life; College Students; Student Behavior; Predictor Variables; Measures (Individuals); Addictive Behavior; Beck Depression Inventory</t>
  </si>
  <si>
    <t>Young adults on college campuses have easy access to information and communications technology (ICT) which they use extensively for study, work, and leisure. The purpose of this study was to investigate the prevalence and extent of problematic Internet use, online gaming behavior, and online gambling behavior (together referred to as dysfunctional online behaviors), and their relationships with depression and quality of life among college students. Two hundred and twenty two valid surveys were used in the data analyses. Five instruments, Beck Depression Inventory-II (BDI-II), the WHO Quality of Life Scale-BREF (WHOQOL-BREF), the Internet Addiction Test (IAT), the Problematic Online Gaming Questionnaire (POGQ), and the Online Gambling Symptom Assessment Scale (OGSAS), were selected to measure the variables being studied. A nonexperimental research design was employed to answer one descriptive and two research questions. The results of the analyses indicated that dysfunctional online behaviors predicted a higher level of depression (R[superscript 2] = 0.14, p &lt; 0.05) and a lower level of quality of life (R[superscript 2] = 0.20, p &lt; 0.05). The findings of the current study inform clinical practice and the treatment of dysfunctional online behaviors among college students.</t>
  </si>
  <si>
    <t>The Adolescent in the Online Game: Participant Observation and the Experience of Social Work</t>
  </si>
  <si>
    <t>Khlomov, K. D.; Kondrashkin, A. V.; Kuzin, P. A.; Kalyakina, S. M.; Tyulkanova, K. I.; Medvedev, D. P.</t>
  </si>
  <si>
    <t>Russian Education &amp; Society</t>
  </si>
  <si>
    <t>Adolescent Development; Behavior; Video Games; Social Theories; Correlation; Social Environment; Foreign Countries; Age Differences; Developmental Stages; Computer Simulation; Simulated Environment; Observation; Interpersonal Relationship; Computer Mediated Communication; Participant Observation; Russia</t>
  </si>
  <si>
    <t>This article addresses the need for changes in current views on adolescent development. It presents observations of adolescent behavior in the online game Dragon Nest that were conducted by specialists from the Crossroads Center for Social and Psychological Adaptation and Adolescent Development, Moscow State University of Psychology and Education, in 2013. These observations helped form theories about age-specific tasks arising in adolescence. The restorative approach was selected as the theoretical basis for this work. This approach represents the practical application of the cultural-historical theory and the activity theory to the provision of social and psychological assistance to adolescents. An analysis of adolescent activity in a game, the structure of communication, and observations of adolescent relationships in online gaming space make it possible to form theories on the role of communication among peers in today's society in terms of adolescent individuation and development. [This article was translated by Lucy Gunderson.]</t>
  </si>
  <si>
    <t>The Effects of Competitive Gaming Scenarios and Personalized Assistance Strategies on English Vocabulary Learning</t>
  </si>
  <si>
    <t>English (Second Language); Second Language Learning; Second Language Instruction; Vocabulary Development; Teaching Methods; Competition; Games; Memorization; Learning Activities; Anxiety; Instructional Effectiveness; Foreign Countries; Pretests Posttests; Video Technology; Statistical Analysis; Taiwan</t>
  </si>
  <si>
    <t>English vocabulary is the foundation of English learning. According to information processing theory, recitation helps learners remember and understand English terminology. However, this type of exercise may lead to boredom, anxiety, difficulty concentrating, and other negative effects. This study proposes the integration of competitive gaming with personalized assistance as a means of reducing anxiety and enhancing the degree of immersion, as well as raising the overall effectiveness of the lesson. The board game Monopoly was used as the basis for the design of a vocabulary-focused competitive game. Personalized assistance was provided to help learners study and review new English vocabulary words in an attempt to improve their memorization. A total of 120 students were recruited to serve as participants in the study. Each was randomly assigned to one of four different groups to take part in select English vocabulary activities. The results show that the integration of a competitive gaming scenario with a personalized assistance strategy helped students improve their vocabulary acquisition.</t>
  </si>
  <si>
    <t>The Rise of Massive Multiplayer Online Games, Esports, and Game Live Streaming: An Interview with T. L. Taylor</t>
  </si>
  <si>
    <t>Educational Sociology; Video Games; Computer Games; Internet; Play; Computer Mediated Communication; Design; Competition</t>
  </si>
  <si>
    <t>T. L.Taylor is Professor of Comparative Media Studies at Massachusetts Institute of Technology (MIT) and cofounder and Director of Research for AnyKey, an organization dedicated to supporting and developing fair and inclusive esports. She is a qualitative sociologist who has focused on internet and game studies for over two decades, and her research explores the relations between culture and technology in online leisure environments. Her "Watch Me Play: Twitch and the Rise of Game Live Streaming" (2018), which chronicled the emerging media space of online game broadcasting, won the 2019 American Sociological Association's Communication, Information Technologies, and Media Sociology book award. She is also the author of "Raising the Stakes: E-Sports and the Professionalization of Computer Gaming" (2012) and "Play between Worlds: Exploring Online Game Culture" (2006), and coauthor of "Ethnography and Virtual Worlds: A Handbook of Method" (2012).</t>
  </si>
  <si>
    <t>The Role of Context in Online Gaming Excess and Addiction: Some Case Study Evidence</t>
  </si>
  <si>
    <t>Substance Abuse; Context Effect; Psychology; Case Studies; Internet; Addictive Behavior; Games; Motivation</t>
  </si>
  <si>
    <t>Research into online gaming addiction is a relatively new area of psychological study. Furthermore, there are studies that have claimed that online gaming addiction may be addictive because of self-report accounts of very excessive use of up to 80 h a week. This study uses data from two case studies to highlight the role of context in distinguishing excessive gaming from addictive gaming. Both of the gamers in this study claimed to be playing for up to 14 h a day yet and although they were behaviorally identical in terms of their game playing, they were very different in terms of psychological motivation and the meaning and experience of gaming within their lives. It is argued that one of the players appears to be genuinely addicted to online gaming but that the other player is not based on context and consequences. The two cases outlined highlight the importance of context in the life of a gamer and demonstrates that excessive gaming does not necessarily mean that a person is addicted. It is argued that online gaming addiction should be characterized by the extent to which excessive gaming impacts negatively on other areas of the gamers' lives rather than the amount of time spent playing. It is also concluded that an activity cannot be described as an addiction if there are few (or no) negative consequences in the player's life even if the gamer is playing 14 h a day.</t>
  </si>
  <si>
    <t>Toward a Conceptual Model of Motive and Self-Control in Cyber-Aggression: Rage, Revenge, Reward, and Recreation</t>
  </si>
  <si>
    <t>Psychological Patterns; Aggression; Stimuli; Classification; Self Control; Internet; Bullying; Rewards; Models; Motivation; Fatigue (Biology); Empathy; Cues; Social Influences; Adolescents</t>
  </si>
  <si>
    <t>Despite widespread public attention to cyberbullying, online aggression and victimization have received scant conceptual development. This article focuses on how opportunities for aggression are distinct online from those of offline social contexts. The model developed here is informed by a recent aggression typology, which extends the reactive-proactive distinction by distinguishing aggression based on the affective motive (appetitive vs. reactive) and the recruitment of self-control. This typology informs an analysis of psychological processes linked to individual differences that are relevant to adolescents' aggressive activities. Processes implicated include hostile schema activation, anger and fatigue effects on self-control, anger rumination, empathic failure, excitation transfer, and thrill-seeking. With these processes established, the proposed model focuses on how features of online social platforms may afford opportunities for distinct types of aggression by engaging these processes in adolescent users. Features of online settings that present distinct opportunities for activation of these processes are reviewed for each process, including social cue ambiguity, temporal lag, cue permanence, anonymity, the continual perception of audience, and the availability of online gaming and online pornography. For each of the conceptually grounded cyber-aggression-relevant processes, implications for innovative research directions on adolescent cyber-aggression are presented.</t>
  </si>
  <si>
    <t>Summer Programs; Resident Camp Programs; Teamwork; Video Games; Metadata; Data Use; Learning; Group Activities; Transfer of Training; High School Students; Student Athletes; Competition</t>
  </si>
  <si>
    <t>Virtual Playgrounds? Assessing the Playfulness of Massively Multiplayer Online Role-Playing Games</t>
  </si>
  <si>
    <t>Graham, Kerrie Lewis</t>
  </si>
  <si>
    <t>Computer Games; Computer Simulation; Role Playing; Play; Behavior; Addictive Behavior; Simulated Environment; Fantasy; Imagination; Participation; Psychological Patterns</t>
  </si>
  <si>
    <t>Millions of children and adults devote much of their leisure time to playing massively multiplayer online role-playing games (MMORPGs). Most observers commonly categorize computer games as a play activity, but this article asks whether MMORPGs contain activities that might not be play. The author examines the phenomenon of online gaming and compares it with several common characteristics and criteria of play behavior. This analysis suggests that while most participant involvement in MMORPGs seems to be play, in some cases, addiction may be an alternative explanation for some of the activities.</t>
  </si>
  <si>
    <t>If psychological construct/ Others</t>
  </si>
  <si>
    <t>Others</t>
  </si>
  <si>
    <t>Psychological Construct</t>
  </si>
  <si>
    <t>Information systems, MBA, Project management</t>
  </si>
  <si>
    <t>Qualitative study, Internet addiction, Gaming addiction,
Massively Multiplayer Online Role,  Playing Games,
MMORPG addiction,
Gaming addiction treatment</t>
  </si>
  <si>
    <t>Romantic relationships, Best friendships, Internet, Instant messaging, Online games, Relationship quality, Chat rooms</t>
  </si>
  <si>
    <t>Cybervictimization, Online Games, Violence, Manipulation, Aggression</t>
  </si>
  <si>
    <t>University students, online game addiction, agentic personality
traits, emotional schemas</t>
  </si>
  <si>
    <t>Emotion and Personality</t>
  </si>
  <si>
    <t>Video Games, eSports Playing</t>
  </si>
  <si>
    <t>Online game addiction, habitual computer use, online gaming.</t>
  </si>
  <si>
    <t>E-sports players, motivation, attitude towards learning.</t>
  </si>
  <si>
    <t>Esport/ Non-esport</t>
  </si>
  <si>
    <t>Non-esport</t>
  </si>
  <si>
    <t>Online gaming, Online games, Internet gaming, Internet games, MMORG, MMORPG</t>
  </si>
  <si>
    <t xml:space="preserve"> adolescents, masculinity, online gaming, violence, snuff movie,
YouTube.</t>
  </si>
  <si>
    <t>Anxiety, Digital game-based learning, English ability, Gaming experience, Learning Performance, Piror Knowledge</t>
  </si>
  <si>
    <t>analytics education, student research, lesson plans, e-sports, e-sports analytics</t>
  </si>
  <si>
    <t>Internet, Online Gaming, Couples, Therapists, Qualitative
Research.</t>
  </si>
  <si>
    <t>Internet gaming disorder, internet addiction, loneliness, adolescents.</t>
  </si>
  <si>
    <t>high school students, online activities, risk, South Korea</t>
  </si>
  <si>
    <t xml:space="preserve">Addiction Gaming addiction Online gaming Online video games Case study </t>
  </si>
  <si>
    <t xml:space="preserve">Educational games, Intrinsic integration, Tangential learning, Game-based learning, Learning motivation </t>
  </si>
  <si>
    <t>Online video gaming, educational psychologists, addiction, adolescents</t>
  </si>
  <si>
    <t xml:space="preserve">Nominal Group Technique; Massively Multiplayer Online Role Playing Game MMORPG. </t>
  </si>
  <si>
    <t>Problematic Internet use, Online gaming, Online gambling, Depression, Quality of life</t>
  </si>
  <si>
    <t>Development</t>
  </si>
  <si>
    <t>English vocabulary learning, Competitive gaming scenario, Personalized assistance strategy, Flow theory, English anxiety</t>
  </si>
  <si>
    <t>Violence prespective</t>
  </si>
  <si>
    <t>CTE; eSports; FPS; livestream; Minecraft; MOBA; RTS; STEM</t>
  </si>
  <si>
    <t>Psychiatrist, internet gaming disorder, video games, case study.</t>
  </si>
  <si>
    <t>SEM and cyberbullying</t>
  </si>
  <si>
    <t>N: Interview</t>
  </si>
  <si>
    <t>Application programming interface data, adolescents, videogames, League of Legends, teamwork</t>
  </si>
  <si>
    <t>Diagnosis/ Criteria</t>
  </si>
  <si>
    <t>Search Result: 45/ After Screen: 35</t>
  </si>
  <si>
    <t>Predictive factor/ Relationship</t>
  </si>
  <si>
    <t>Social/ Cognitive</t>
  </si>
  <si>
    <t>Multi Aspect &amp; Area</t>
  </si>
  <si>
    <t>N/ Multi Aspect &amp;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</si>
</sst>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新細明體"/>
      <family val="2"/>
      <scheme val="minor"/>
    </font>
    <font>
      <sz val="9"/>
      <name val="新細明體"/>
      <family val="3"/>
      <charset val="136"/>
      <scheme val="minor"/>
    </font>
    <font>
      <sz val="11"/>
      <name val="新細明體"/>
      <family val="2"/>
      <scheme val="minor"/>
    </font>
    <font>
      <sz val="9"/>
      <name val="新細明體"/>
      <family val="2"/>
      <scheme val="minor"/>
    </font>
    <font>
      <sz val="10"/>
      <name val="新細明體"/>
      <family val="2"/>
      <scheme val="minor"/>
    </font>
    <font>
      <sz val="10"/>
      <color theme="1"/>
      <name val="新細明體"/>
      <family val="2"/>
      <scheme val="minor"/>
    </font>
    <font>
      <sz val="9"/>
      <color theme="1"/>
      <name val="新細明體"/>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5" fillId="0" borderId="0" xfId="0" applyFont="1" applyAlignment="1">
      <alignment horizontal="center" vertical="center" wrapText="1"/>
    </xf>
    <xf numFmtId="0" fontId="5" fillId="3" borderId="0" xfId="0" applyFont="1" applyFill="1" applyAlignment="1">
      <alignment horizontal="center" vertical="center" wrapText="1"/>
    </xf>
    <xf numFmtId="0" fontId="0" fillId="2" borderId="0" xfId="0" applyFill="1"/>
    <xf numFmtId="0" fontId="0" fillId="2" borderId="0" xfId="0" applyFill="1" applyAlignment="1">
      <alignment horizontal="center" vertical="center"/>
    </xf>
    <xf numFmtId="0" fontId="4" fillId="2" borderId="0" xfId="0" applyFont="1" applyFill="1" applyAlignment="1">
      <alignment horizontal="center" vertical="center" wrapText="1"/>
    </xf>
    <xf numFmtId="0" fontId="6" fillId="0" borderId="0" xfId="0" applyFont="1" applyAlignment="1">
      <alignment horizontal="center" vertical="center" wrapText="1"/>
    </xf>
    <xf numFmtId="0" fontId="0" fillId="3" borderId="0" xfId="0" applyFill="1" applyAlignment="1">
      <alignment horizontal="center" vertical="center"/>
    </xf>
    <xf numFmtId="0" fontId="6" fillId="0" borderId="0" xfId="0" applyFont="1" applyAlignment="1">
      <alignment horizontal="center" vertical="center"/>
    </xf>
    <xf numFmtId="0" fontId="6" fillId="3" borderId="0" xfId="0" applyFont="1" applyFill="1" applyAlignment="1">
      <alignment horizontal="center" vertical="center"/>
    </xf>
    <xf numFmtId="0" fontId="0" fillId="4" borderId="0" xfId="0" applyFill="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1666-0031-493D-9DC6-9AD14CDE71A1}">
  <dimension ref="A1:M51"/>
  <sheetViews>
    <sheetView tabSelected="1" zoomScale="131" zoomScaleNormal="100" workbookViewId="0">
      <selection activeCell="A2" sqref="A2"/>
    </sheetView>
  </sheetViews>
  <sheetFormatPr baseColWidth="10" defaultColWidth="9" defaultRowHeight="14"/>
  <cols>
    <col min="1" max="1" width="55.3984375" style="1" customWidth="1"/>
    <col min="2" max="2" width="36.19921875" style="3" customWidth="1"/>
    <col min="3" max="3" width="34.796875" style="1" customWidth="1"/>
    <col min="4" max="4" width="17.19921875" style="3" customWidth="1"/>
    <col min="5" max="5" width="9.19921875" style="3" customWidth="1"/>
    <col min="6" max="6" width="25.19921875" style="3" customWidth="1"/>
    <col min="7" max="7" width="21.796875" style="3" customWidth="1"/>
    <col min="8" max="8" width="17.3984375" style="3" customWidth="1"/>
    <col min="9" max="9" width="26.796875" style="3" customWidth="1"/>
    <col min="10" max="10" width="22.59765625" customWidth="1"/>
    <col min="11" max="12" width="23.796875" customWidth="1"/>
    <col min="13" max="13" width="22.59765625" customWidth="1"/>
  </cols>
  <sheetData>
    <row r="1" spans="1:13" ht="28">
      <c r="A1" s="6" t="s">
        <v>8</v>
      </c>
      <c r="B1" s="11" t="s">
        <v>0</v>
      </c>
      <c r="C1" s="6" t="s">
        <v>9</v>
      </c>
      <c r="D1" s="11" t="s">
        <v>10</v>
      </c>
      <c r="E1" s="11" t="s">
        <v>7</v>
      </c>
      <c r="F1" s="11" t="s">
        <v>1</v>
      </c>
      <c r="G1" s="4" t="s">
        <v>255</v>
      </c>
      <c r="H1" s="11" t="s">
        <v>59</v>
      </c>
      <c r="I1" s="11" t="s">
        <v>60</v>
      </c>
      <c r="J1" s="4" t="s">
        <v>44</v>
      </c>
      <c r="K1" s="4" t="s">
        <v>3</v>
      </c>
      <c r="L1" s="12" t="s">
        <v>243</v>
      </c>
      <c r="M1" s="5" t="s">
        <v>282</v>
      </c>
    </row>
    <row r="2" spans="1:13" ht="60" customHeight="1">
      <c r="A2" s="7" t="s">
        <v>42</v>
      </c>
      <c r="B2" s="7" t="s">
        <v>58</v>
      </c>
      <c r="C2" s="7" t="s">
        <v>278</v>
      </c>
      <c r="D2" s="11"/>
      <c r="E2" s="11"/>
      <c r="F2" s="11"/>
      <c r="G2" s="11"/>
      <c r="H2" s="11"/>
      <c r="I2" s="11"/>
      <c r="J2" s="10"/>
      <c r="K2" s="10"/>
      <c r="L2" s="10"/>
      <c r="M2" s="10"/>
    </row>
    <row r="3" spans="1:13" ht="81.75" customHeight="1">
      <c r="A3" s="1" t="s">
        <v>2</v>
      </c>
      <c r="B3" s="3" t="s">
        <v>12</v>
      </c>
      <c r="C3" s="1" t="s">
        <v>11</v>
      </c>
      <c r="D3" s="3" t="str">
        <f>"20130401"</f>
        <v>20130401</v>
      </c>
      <c r="E3" s="3" t="s">
        <v>4</v>
      </c>
      <c r="F3" s="3" t="s">
        <v>62</v>
      </c>
      <c r="G3" s="3" t="s">
        <v>256</v>
      </c>
      <c r="H3" s="3" t="s">
        <v>61</v>
      </c>
      <c r="I3" s="13" t="s">
        <v>247</v>
      </c>
      <c r="J3" s="8" t="s">
        <v>279</v>
      </c>
      <c r="K3" s="3" t="s">
        <v>245</v>
      </c>
      <c r="L3" s="3"/>
      <c r="M3" s="17" t="s">
        <v>281</v>
      </c>
    </row>
    <row r="4" spans="1:13" ht="30">
      <c r="A4" s="1" t="s">
        <v>63</v>
      </c>
      <c r="B4" s="3" t="s">
        <v>64</v>
      </c>
      <c r="C4" s="1" t="s">
        <v>65</v>
      </c>
      <c r="D4" s="3" t="str">
        <f>"20190101"</f>
        <v>20190101</v>
      </c>
      <c r="E4" s="3" t="s">
        <v>4</v>
      </c>
      <c r="F4" s="3" t="s">
        <v>67</v>
      </c>
      <c r="G4" s="3" t="s">
        <v>256</v>
      </c>
      <c r="H4" s="3" t="s">
        <v>66</v>
      </c>
      <c r="I4" s="15" t="s">
        <v>4</v>
      </c>
      <c r="J4" s="8" t="s">
        <v>4</v>
      </c>
      <c r="K4" s="3" t="s">
        <v>245</v>
      </c>
      <c r="L4" s="3"/>
    </row>
    <row r="5" spans="1:13" ht="30">
      <c r="A5" s="1" t="s">
        <v>68</v>
      </c>
      <c r="B5" s="3" t="s">
        <v>14</v>
      </c>
      <c r="C5" s="1" t="s">
        <v>11</v>
      </c>
      <c r="D5" s="3" t="str">
        <f>"20090101"</f>
        <v>20090101</v>
      </c>
      <c r="E5" s="3" t="s">
        <v>4</v>
      </c>
      <c r="F5" s="3" t="s">
        <v>70</v>
      </c>
      <c r="G5" s="3" t="s">
        <v>256</v>
      </c>
      <c r="H5" s="3" t="s">
        <v>69</v>
      </c>
      <c r="I5" s="16" t="s">
        <v>4</v>
      </c>
      <c r="J5" s="9" t="s">
        <v>4</v>
      </c>
      <c r="K5" s="14" t="s">
        <v>4</v>
      </c>
      <c r="L5" s="3"/>
      <c r="M5" s="3" t="s">
        <v>39</v>
      </c>
    </row>
    <row r="6" spans="1:13" ht="30">
      <c r="A6" s="1" t="s">
        <v>71</v>
      </c>
      <c r="B6" s="3" t="s">
        <v>72</v>
      </c>
      <c r="C6" s="1" t="s">
        <v>73</v>
      </c>
      <c r="D6" s="3" t="str">
        <f>"20180401"</f>
        <v>20180401</v>
      </c>
      <c r="E6" s="3" t="s">
        <v>4</v>
      </c>
      <c r="F6" s="3" t="s">
        <v>75</v>
      </c>
      <c r="G6" s="3" t="s">
        <v>256</v>
      </c>
      <c r="H6" s="3" t="s">
        <v>74</v>
      </c>
      <c r="I6" s="13" t="s">
        <v>246</v>
      </c>
      <c r="J6" s="8" t="s">
        <v>49</v>
      </c>
      <c r="K6" s="1" t="s">
        <v>54</v>
      </c>
      <c r="L6" s="3"/>
    </row>
    <row r="7" spans="1:13" ht="52">
      <c r="A7" s="1" t="s">
        <v>76</v>
      </c>
      <c r="B7" s="3" t="s">
        <v>15</v>
      </c>
      <c r="C7" s="1" t="s">
        <v>16</v>
      </c>
      <c r="D7" s="3" t="str">
        <f>"20080501"</f>
        <v>20080501</v>
      </c>
      <c r="E7" s="3" t="s">
        <v>4</v>
      </c>
      <c r="F7" s="3" t="s">
        <v>78</v>
      </c>
      <c r="G7" s="3" t="s">
        <v>256</v>
      </c>
      <c r="H7" s="3" t="s">
        <v>77</v>
      </c>
      <c r="I7" s="13" t="s">
        <v>248</v>
      </c>
      <c r="J7" s="8" t="s">
        <v>43</v>
      </c>
      <c r="K7" s="3" t="s">
        <v>45</v>
      </c>
      <c r="L7" s="3"/>
    </row>
    <row r="8" spans="1:13" ht="30">
      <c r="A8" s="1" t="s">
        <v>79</v>
      </c>
      <c r="B8" s="3" t="s">
        <v>80</v>
      </c>
      <c r="C8" s="1" t="s">
        <v>81</v>
      </c>
      <c r="D8" s="3" t="str">
        <f>"20191201"</f>
        <v>20191201</v>
      </c>
      <c r="E8" s="3" t="s">
        <v>4</v>
      </c>
      <c r="F8" s="3" t="s">
        <v>83</v>
      </c>
      <c r="G8" s="3" t="s">
        <v>256</v>
      </c>
      <c r="H8" s="3" t="s">
        <v>82</v>
      </c>
      <c r="I8" s="13" t="s">
        <v>249</v>
      </c>
      <c r="J8" s="8" t="s">
        <v>43</v>
      </c>
      <c r="K8" s="3" t="s">
        <v>244</v>
      </c>
      <c r="L8" s="3" t="s">
        <v>50</v>
      </c>
    </row>
    <row r="9" spans="1:13" ht="30">
      <c r="A9" s="1" t="s">
        <v>84</v>
      </c>
      <c r="B9" s="3" t="s">
        <v>17</v>
      </c>
      <c r="C9" s="1" t="s">
        <v>11</v>
      </c>
      <c r="D9" s="3" t="str">
        <f>"20130601"</f>
        <v>20130601</v>
      </c>
      <c r="E9" s="3" t="s">
        <v>4</v>
      </c>
      <c r="F9" s="3" t="s">
        <v>86</v>
      </c>
      <c r="G9" s="3" t="s">
        <v>256</v>
      </c>
      <c r="H9" s="3" t="s">
        <v>85</v>
      </c>
      <c r="I9" s="16" t="s">
        <v>4</v>
      </c>
      <c r="J9" s="9" t="s">
        <v>4</v>
      </c>
      <c r="K9" s="14" t="s">
        <v>4</v>
      </c>
      <c r="L9" s="3"/>
      <c r="M9" s="3" t="s">
        <v>39</v>
      </c>
    </row>
    <row r="10" spans="1:13" ht="30">
      <c r="A10" s="1" t="s">
        <v>87</v>
      </c>
      <c r="B10" s="3" t="s">
        <v>18</v>
      </c>
      <c r="C10" s="1" t="s">
        <v>11</v>
      </c>
      <c r="D10" s="3" t="str">
        <f>"20120201"</f>
        <v>20120201</v>
      </c>
      <c r="E10" s="3" t="s">
        <v>4</v>
      </c>
      <c r="F10" s="3" t="s">
        <v>89</v>
      </c>
      <c r="G10" s="3" t="s">
        <v>256</v>
      </c>
      <c r="H10" s="3" t="s">
        <v>88</v>
      </c>
      <c r="I10" s="16" t="s">
        <v>4</v>
      </c>
      <c r="J10" s="9" t="s">
        <v>4</v>
      </c>
      <c r="K10" s="14" t="s">
        <v>4</v>
      </c>
      <c r="L10" s="3"/>
      <c r="M10" s="3" t="s">
        <v>39</v>
      </c>
    </row>
    <row r="11" spans="1:13" ht="45">
      <c r="A11" s="1" t="s">
        <v>90</v>
      </c>
      <c r="B11" s="3" t="s">
        <v>91</v>
      </c>
      <c r="C11" s="1" t="s">
        <v>92</v>
      </c>
      <c r="D11" s="3" t="str">
        <f>"20200101"</f>
        <v>20200101</v>
      </c>
      <c r="E11" s="3" t="s">
        <v>4</v>
      </c>
      <c r="F11" s="3" t="s">
        <v>94</v>
      </c>
      <c r="G11" s="3" t="s">
        <v>256</v>
      </c>
      <c r="H11" s="3" t="s">
        <v>93</v>
      </c>
      <c r="I11" s="13" t="s">
        <v>250</v>
      </c>
      <c r="J11" s="8" t="s">
        <v>279</v>
      </c>
      <c r="K11" s="3" t="s">
        <v>245</v>
      </c>
      <c r="L11" s="3" t="s">
        <v>251</v>
      </c>
    </row>
    <row r="12" spans="1:13" ht="30">
      <c r="A12" s="1" t="s">
        <v>95</v>
      </c>
      <c r="B12" s="3" t="s">
        <v>20</v>
      </c>
      <c r="C12" s="1" t="s">
        <v>21</v>
      </c>
      <c r="D12" s="3" t="str">
        <f>"20101001"</f>
        <v>20101001</v>
      </c>
      <c r="E12" s="3" t="s">
        <v>4</v>
      </c>
      <c r="F12" s="3" t="s">
        <v>97</v>
      </c>
      <c r="G12" s="3" t="s">
        <v>256</v>
      </c>
      <c r="H12" s="3" t="s">
        <v>96</v>
      </c>
      <c r="I12" s="13" t="s">
        <v>4</v>
      </c>
      <c r="J12" s="8" t="s">
        <v>279</v>
      </c>
      <c r="K12" s="3" t="s">
        <v>45</v>
      </c>
      <c r="L12" s="3"/>
    </row>
    <row r="13" spans="1:13" ht="30">
      <c r="A13" s="1" t="s">
        <v>98</v>
      </c>
      <c r="B13" s="3" t="s">
        <v>22</v>
      </c>
      <c r="C13" s="1" t="s">
        <v>21</v>
      </c>
      <c r="D13" s="3" t="str">
        <f>"20071001"</f>
        <v>20071001</v>
      </c>
      <c r="E13" s="3" t="s">
        <v>4</v>
      </c>
      <c r="F13" s="3" t="s">
        <v>100</v>
      </c>
      <c r="G13" s="3" t="s">
        <v>256</v>
      </c>
      <c r="H13" s="3" t="s">
        <v>99</v>
      </c>
      <c r="I13" s="13" t="s">
        <v>4</v>
      </c>
      <c r="J13" s="8" t="s">
        <v>49</v>
      </c>
      <c r="K13" s="3" t="s">
        <v>280</v>
      </c>
      <c r="L13" s="3"/>
    </row>
    <row r="14" spans="1:13" ht="30">
      <c r="A14" s="1" t="s">
        <v>101</v>
      </c>
      <c r="B14" s="3" t="s">
        <v>102</v>
      </c>
      <c r="C14" s="1" t="s">
        <v>103</v>
      </c>
      <c r="D14" s="3" t="str">
        <f>"20110101"</f>
        <v>20110101</v>
      </c>
      <c r="E14" s="3" t="s">
        <v>4</v>
      </c>
      <c r="F14" s="3" t="s">
        <v>105</v>
      </c>
      <c r="G14" s="3" t="s">
        <v>40</v>
      </c>
      <c r="H14" s="3" t="s">
        <v>104</v>
      </c>
      <c r="I14" s="13" t="s">
        <v>252</v>
      </c>
      <c r="J14" s="8" t="s">
        <v>56</v>
      </c>
      <c r="K14" s="3" t="s">
        <v>54</v>
      </c>
      <c r="L14" s="3"/>
    </row>
    <row r="15" spans="1:13" ht="30">
      <c r="A15" s="1" t="s">
        <v>106</v>
      </c>
      <c r="B15" s="3" t="s">
        <v>107</v>
      </c>
      <c r="C15" s="1" t="s">
        <v>108</v>
      </c>
      <c r="D15" s="3" t="str">
        <f>"20150701"</f>
        <v>20150701</v>
      </c>
      <c r="E15" s="3" t="s">
        <v>4</v>
      </c>
      <c r="F15" s="3" t="s">
        <v>110</v>
      </c>
      <c r="G15" s="3" t="s">
        <v>256</v>
      </c>
      <c r="H15" s="3" t="s">
        <v>109</v>
      </c>
      <c r="I15" s="13" t="s">
        <v>253</v>
      </c>
      <c r="J15" s="8" t="s">
        <v>56</v>
      </c>
      <c r="K15" s="3" t="s">
        <v>52</v>
      </c>
      <c r="L15" s="3"/>
    </row>
    <row r="16" spans="1:13" ht="30">
      <c r="A16" s="1" t="s">
        <v>111</v>
      </c>
      <c r="B16" s="3" t="s">
        <v>112</v>
      </c>
      <c r="C16" s="1" t="s">
        <v>113</v>
      </c>
      <c r="D16" s="3" t="str">
        <f>"20200301"</f>
        <v>20200301</v>
      </c>
      <c r="E16" s="3" t="s">
        <v>4</v>
      </c>
      <c r="F16" s="3" t="s">
        <v>115</v>
      </c>
      <c r="G16" s="3" t="s">
        <v>40</v>
      </c>
      <c r="H16" s="3" t="s">
        <v>114</v>
      </c>
      <c r="I16" s="13" t="s">
        <v>254</v>
      </c>
      <c r="J16" s="8" t="s">
        <v>279</v>
      </c>
      <c r="K16" s="3" t="s">
        <v>245</v>
      </c>
      <c r="L16" s="3" t="s">
        <v>41</v>
      </c>
    </row>
    <row r="17" spans="1:13" ht="39">
      <c r="A17" s="1" t="s">
        <v>116</v>
      </c>
      <c r="B17" s="3" t="s">
        <v>23</v>
      </c>
      <c r="C17" s="1" t="s">
        <v>11</v>
      </c>
      <c r="D17" s="3" t="str">
        <f>"20120201"</f>
        <v>20120201</v>
      </c>
      <c r="E17" s="3" t="s">
        <v>4</v>
      </c>
      <c r="F17" s="3" t="s">
        <v>118</v>
      </c>
      <c r="G17" s="3" t="s">
        <v>256</v>
      </c>
      <c r="H17" s="3" t="s">
        <v>117</v>
      </c>
      <c r="I17" s="13" t="s">
        <v>257</v>
      </c>
      <c r="J17" s="8" t="s">
        <v>43</v>
      </c>
      <c r="K17" s="3" t="s">
        <v>245</v>
      </c>
      <c r="L17" s="3"/>
    </row>
    <row r="18" spans="1:13" ht="39">
      <c r="A18" s="1" t="s">
        <v>119</v>
      </c>
      <c r="B18" s="3" t="s">
        <v>120</v>
      </c>
      <c r="C18" s="1" t="s">
        <v>121</v>
      </c>
      <c r="D18" s="3" t="str">
        <f>"20130101"</f>
        <v>20130101</v>
      </c>
      <c r="E18" s="3" t="s">
        <v>4</v>
      </c>
      <c r="F18" s="3" t="s">
        <v>123</v>
      </c>
      <c r="G18" s="3" t="s">
        <v>256</v>
      </c>
      <c r="H18" s="3" t="s">
        <v>122</v>
      </c>
      <c r="I18" s="13" t="s">
        <v>258</v>
      </c>
      <c r="J18" s="8" t="s">
        <v>49</v>
      </c>
      <c r="K18" s="3" t="s">
        <v>244</v>
      </c>
      <c r="L18" s="3" t="s">
        <v>271</v>
      </c>
    </row>
    <row r="19" spans="1:13" ht="30">
      <c r="A19" s="1" t="s">
        <v>124</v>
      </c>
      <c r="B19" s="3" t="s">
        <v>125</v>
      </c>
      <c r="C19" s="1" t="s">
        <v>126</v>
      </c>
      <c r="D19" s="3" t="str">
        <f>"20200101"</f>
        <v>20200101</v>
      </c>
      <c r="E19" s="3" t="s">
        <v>4</v>
      </c>
      <c r="F19" s="3" t="s">
        <v>128</v>
      </c>
      <c r="G19" s="3" t="s">
        <v>40</v>
      </c>
      <c r="H19" s="3" t="s">
        <v>127</v>
      </c>
      <c r="I19" s="15" t="s">
        <v>4</v>
      </c>
      <c r="J19" s="8" t="s">
        <v>55</v>
      </c>
      <c r="K19" s="3" t="s">
        <v>55</v>
      </c>
      <c r="L19" s="3"/>
    </row>
    <row r="20" spans="1:13" ht="30">
      <c r="A20" s="1" t="s">
        <v>129</v>
      </c>
      <c r="B20" s="3" t="s">
        <v>130</v>
      </c>
      <c r="C20" s="1" t="s">
        <v>131</v>
      </c>
      <c r="D20" s="3" t="str">
        <f>"20180101"</f>
        <v>20180101</v>
      </c>
      <c r="E20" s="3" t="s">
        <v>4</v>
      </c>
      <c r="F20" s="3" t="s">
        <v>133</v>
      </c>
      <c r="G20" s="3" t="s">
        <v>256</v>
      </c>
      <c r="H20" s="3" t="s">
        <v>132</v>
      </c>
      <c r="I20" s="16" t="s">
        <v>4</v>
      </c>
      <c r="J20" s="9" t="s">
        <v>4</v>
      </c>
      <c r="K20" s="14" t="s">
        <v>4</v>
      </c>
      <c r="L20" s="3"/>
      <c r="M20" s="2" t="s">
        <v>48</v>
      </c>
    </row>
    <row r="21" spans="1:13" ht="52">
      <c r="A21" s="1" t="s">
        <v>134</v>
      </c>
      <c r="B21" s="3" t="s">
        <v>24</v>
      </c>
      <c r="C21" s="1" t="s">
        <v>135</v>
      </c>
      <c r="D21" s="3" t="str">
        <f>"20180101"</f>
        <v>20180101</v>
      </c>
      <c r="E21" s="3" t="s">
        <v>4</v>
      </c>
      <c r="F21" s="3" t="s">
        <v>137</v>
      </c>
      <c r="G21" s="3" t="s">
        <v>256</v>
      </c>
      <c r="H21" s="3" t="s">
        <v>136</v>
      </c>
      <c r="I21" s="13" t="s">
        <v>259</v>
      </c>
      <c r="J21" s="8" t="s">
        <v>55</v>
      </c>
      <c r="K21" s="1" t="s">
        <v>55</v>
      </c>
      <c r="L21" s="3"/>
      <c r="M21" s="17" t="s">
        <v>281</v>
      </c>
    </row>
    <row r="22" spans="1:13" ht="30">
      <c r="A22" s="1" t="s">
        <v>138</v>
      </c>
      <c r="B22" s="3" t="s">
        <v>25</v>
      </c>
      <c r="C22" s="1" t="s">
        <v>139</v>
      </c>
      <c r="D22" s="3" t="str">
        <f>"20130101"</f>
        <v>20130101</v>
      </c>
      <c r="E22" s="3" t="s">
        <v>4</v>
      </c>
      <c r="F22" s="3" t="s">
        <v>141</v>
      </c>
      <c r="G22" s="3" t="s">
        <v>256</v>
      </c>
      <c r="H22" s="3" t="s">
        <v>140</v>
      </c>
      <c r="I22" s="15" t="s">
        <v>4</v>
      </c>
      <c r="J22" s="8" t="s">
        <v>43</v>
      </c>
      <c r="K22" s="3" t="s">
        <v>46</v>
      </c>
      <c r="L22" s="3"/>
    </row>
    <row r="23" spans="1:13" ht="45">
      <c r="A23" s="1" t="s">
        <v>142</v>
      </c>
      <c r="B23" s="3" t="s">
        <v>26</v>
      </c>
      <c r="C23" s="1" t="s">
        <v>11</v>
      </c>
      <c r="D23" s="3" t="str">
        <f>"20110401"</f>
        <v>20110401</v>
      </c>
      <c r="E23" s="3" t="s">
        <v>4</v>
      </c>
      <c r="F23" s="3" t="s">
        <v>144</v>
      </c>
      <c r="G23" s="3" t="s">
        <v>256</v>
      </c>
      <c r="H23" s="3" t="s">
        <v>143</v>
      </c>
      <c r="I23" s="16" t="s">
        <v>4</v>
      </c>
      <c r="J23" s="9" t="s">
        <v>4</v>
      </c>
      <c r="K23" s="14" t="s">
        <v>4</v>
      </c>
      <c r="L23" s="3"/>
      <c r="M23" s="3" t="s">
        <v>39</v>
      </c>
    </row>
    <row r="24" spans="1:13" ht="30">
      <c r="A24" s="1" t="s">
        <v>145</v>
      </c>
      <c r="B24" s="3" t="s">
        <v>146</v>
      </c>
      <c r="C24" s="1" t="s">
        <v>147</v>
      </c>
      <c r="D24" s="3" t="str">
        <f>"20200101"</f>
        <v>20200101</v>
      </c>
      <c r="E24" s="3" t="s">
        <v>4</v>
      </c>
      <c r="F24" s="3" t="s">
        <v>149</v>
      </c>
      <c r="G24" s="3" t="s">
        <v>40</v>
      </c>
      <c r="H24" s="3" t="s">
        <v>148</v>
      </c>
      <c r="I24" s="13" t="s">
        <v>260</v>
      </c>
      <c r="J24" s="8" t="s">
        <v>4</v>
      </c>
      <c r="K24" s="3" t="s">
        <v>54</v>
      </c>
      <c r="L24" s="3"/>
    </row>
    <row r="25" spans="1:13" ht="26">
      <c r="A25" s="1" t="s">
        <v>150</v>
      </c>
      <c r="B25" s="3" t="s">
        <v>151</v>
      </c>
      <c r="C25" s="1" t="s">
        <v>152</v>
      </c>
      <c r="D25" s="3" t="str">
        <f>"20190101"</f>
        <v>20190101</v>
      </c>
      <c r="E25" s="3" t="s">
        <v>4</v>
      </c>
      <c r="F25" s="3" t="s">
        <v>154</v>
      </c>
      <c r="G25" s="3" t="s">
        <v>40</v>
      </c>
      <c r="H25" s="3" t="s">
        <v>153</v>
      </c>
      <c r="I25" s="13" t="s">
        <v>272</v>
      </c>
      <c r="J25" s="8" t="s">
        <v>55</v>
      </c>
      <c r="K25" s="1" t="s">
        <v>55</v>
      </c>
      <c r="L25" s="3"/>
    </row>
    <row r="26" spans="1:13" ht="30">
      <c r="A26" s="1" t="s">
        <v>155</v>
      </c>
      <c r="B26" s="3" t="s">
        <v>13</v>
      </c>
      <c r="C26" s="1" t="s">
        <v>11</v>
      </c>
      <c r="D26" s="3" t="str">
        <f>"20091001"</f>
        <v>20091001</v>
      </c>
      <c r="E26" s="3" t="s">
        <v>4</v>
      </c>
      <c r="F26" s="3" t="s">
        <v>157</v>
      </c>
      <c r="G26" s="3" t="s">
        <v>256</v>
      </c>
      <c r="H26" s="3" t="s">
        <v>156</v>
      </c>
      <c r="I26" s="15" t="s">
        <v>4</v>
      </c>
      <c r="J26" s="8" t="s">
        <v>279</v>
      </c>
      <c r="K26" s="3" t="s">
        <v>52</v>
      </c>
      <c r="L26" s="3"/>
    </row>
    <row r="27" spans="1:13" ht="30">
      <c r="A27" s="1" t="s">
        <v>158</v>
      </c>
      <c r="B27" s="3" t="s">
        <v>159</v>
      </c>
      <c r="C27" s="1" t="s">
        <v>160</v>
      </c>
      <c r="D27" s="3" t="str">
        <f>"20070801"</f>
        <v>20070801</v>
      </c>
      <c r="E27" s="3" t="s">
        <v>4</v>
      </c>
      <c r="F27" s="3" t="s">
        <v>162</v>
      </c>
      <c r="G27" s="3" t="s">
        <v>256</v>
      </c>
      <c r="H27" s="3" t="s">
        <v>161</v>
      </c>
      <c r="I27" s="16" t="s">
        <v>4</v>
      </c>
      <c r="J27" s="9" t="s">
        <v>4</v>
      </c>
      <c r="K27" s="14" t="s">
        <v>4</v>
      </c>
      <c r="L27" s="3"/>
      <c r="M27" s="2" t="s">
        <v>48</v>
      </c>
    </row>
    <row r="28" spans="1:13" ht="30">
      <c r="A28" s="1" t="s">
        <v>163</v>
      </c>
      <c r="B28" s="3" t="s">
        <v>164</v>
      </c>
      <c r="C28" s="1" t="s">
        <v>27</v>
      </c>
      <c r="D28" s="3" t="str">
        <f>"20190701"</f>
        <v>20190701</v>
      </c>
      <c r="E28" s="3" t="s">
        <v>4</v>
      </c>
      <c r="F28" s="3" t="s">
        <v>166</v>
      </c>
      <c r="G28" s="3" t="s">
        <v>256</v>
      </c>
      <c r="H28" s="3" t="s">
        <v>165</v>
      </c>
      <c r="I28" s="16" t="s">
        <v>4</v>
      </c>
      <c r="J28" s="9" t="s">
        <v>4</v>
      </c>
      <c r="K28" s="14" t="s">
        <v>4</v>
      </c>
      <c r="L28" s="3"/>
      <c r="M28" s="2" t="s">
        <v>48</v>
      </c>
    </row>
    <row r="29" spans="1:13" ht="45">
      <c r="A29" s="1" t="s">
        <v>167</v>
      </c>
      <c r="B29" s="3" t="s">
        <v>28</v>
      </c>
      <c r="C29" s="1" t="s">
        <v>135</v>
      </c>
      <c r="D29" s="3" t="str">
        <f>"20150101"</f>
        <v>20150101</v>
      </c>
      <c r="E29" s="3" t="s">
        <v>4</v>
      </c>
      <c r="F29" s="3" t="s">
        <v>169</v>
      </c>
      <c r="G29" s="3" t="s">
        <v>256</v>
      </c>
      <c r="H29" s="3" t="s">
        <v>168</v>
      </c>
      <c r="I29" s="13" t="s">
        <v>47</v>
      </c>
      <c r="J29" s="8" t="s">
        <v>55</v>
      </c>
      <c r="K29" s="1" t="s">
        <v>55</v>
      </c>
      <c r="L29" s="3"/>
    </row>
    <row r="30" spans="1:13" ht="30">
      <c r="A30" s="1" t="s">
        <v>170</v>
      </c>
      <c r="B30" s="3" t="s">
        <v>171</v>
      </c>
      <c r="C30" s="1" t="s">
        <v>172</v>
      </c>
      <c r="D30" s="3" t="str">
        <f>"20190701"</f>
        <v>20190701</v>
      </c>
      <c r="E30" s="3" t="s">
        <v>4</v>
      </c>
      <c r="F30" s="3" t="s">
        <v>174</v>
      </c>
      <c r="G30" s="3" t="s">
        <v>256</v>
      </c>
      <c r="H30" s="3" t="s">
        <v>173</v>
      </c>
      <c r="I30" s="13" t="s">
        <v>262</v>
      </c>
      <c r="J30" s="8" t="s">
        <v>279</v>
      </c>
      <c r="K30" s="3" t="s">
        <v>245</v>
      </c>
      <c r="L30" s="3"/>
    </row>
    <row r="31" spans="1:13" ht="30">
      <c r="A31" s="1" t="s">
        <v>175</v>
      </c>
      <c r="B31" s="3" t="s">
        <v>29</v>
      </c>
      <c r="C31" s="1" t="s">
        <v>11</v>
      </c>
      <c r="D31" s="3" t="str">
        <f>"20120401"</f>
        <v>20120401</v>
      </c>
      <c r="E31" s="3" t="s">
        <v>4</v>
      </c>
      <c r="F31" s="3" t="s">
        <v>177</v>
      </c>
      <c r="G31" s="3" t="s">
        <v>256</v>
      </c>
      <c r="H31" s="3" t="s">
        <v>176</v>
      </c>
      <c r="I31" s="15" t="s">
        <v>4</v>
      </c>
      <c r="J31" s="8" t="s">
        <v>4</v>
      </c>
      <c r="K31" s="3" t="s">
        <v>52</v>
      </c>
      <c r="L31" s="3"/>
    </row>
    <row r="32" spans="1:13" ht="30">
      <c r="A32" s="1" t="s">
        <v>178</v>
      </c>
      <c r="B32" s="3" t="s">
        <v>179</v>
      </c>
      <c r="C32" s="1" t="s">
        <v>180</v>
      </c>
      <c r="D32" s="3" t="str">
        <f>"20200101"</f>
        <v>20200101</v>
      </c>
      <c r="E32" s="3" t="s">
        <v>4</v>
      </c>
      <c r="F32" s="3" t="s">
        <v>182</v>
      </c>
      <c r="G32" s="3" t="s">
        <v>256</v>
      </c>
      <c r="H32" s="3" t="s">
        <v>181</v>
      </c>
      <c r="I32" s="13" t="s">
        <v>273</v>
      </c>
      <c r="J32" s="8" t="s">
        <v>277</v>
      </c>
      <c r="K32" s="3" t="s">
        <v>52</v>
      </c>
      <c r="L32" s="3"/>
    </row>
    <row r="33" spans="1:13" ht="28">
      <c r="I33" s="13"/>
      <c r="J33" s="8" t="s">
        <v>57</v>
      </c>
      <c r="K33" s="3" t="s">
        <v>52</v>
      </c>
      <c r="L33" s="3"/>
    </row>
    <row r="34" spans="1:13" ht="30">
      <c r="A34" s="1" t="s">
        <v>183</v>
      </c>
      <c r="B34" s="3" t="s">
        <v>184</v>
      </c>
      <c r="C34" s="1" t="s">
        <v>185</v>
      </c>
      <c r="D34" s="3" t="str">
        <f>"20090801"</f>
        <v>20090801</v>
      </c>
      <c r="E34" s="3" t="s">
        <v>4</v>
      </c>
      <c r="F34" s="3" t="s">
        <v>187</v>
      </c>
      <c r="G34" s="3" t="s">
        <v>256</v>
      </c>
      <c r="H34" s="3" t="s">
        <v>186</v>
      </c>
      <c r="I34" s="16" t="s">
        <v>4</v>
      </c>
      <c r="J34" s="9" t="s">
        <v>4</v>
      </c>
      <c r="K34" s="14" t="s">
        <v>4</v>
      </c>
      <c r="L34" s="3"/>
      <c r="M34" s="2" t="s">
        <v>48</v>
      </c>
    </row>
    <row r="35" spans="1:13" ht="39">
      <c r="A35" s="1" t="s">
        <v>188</v>
      </c>
      <c r="B35" s="3" t="s">
        <v>189</v>
      </c>
      <c r="C35" s="1" t="s">
        <v>190</v>
      </c>
      <c r="D35" s="3" t="str">
        <f>"20170101"</f>
        <v>20170101</v>
      </c>
      <c r="E35" s="3" t="s">
        <v>4</v>
      </c>
      <c r="F35" s="3" t="s">
        <v>192</v>
      </c>
      <c r="G35" s="3" t="s">
        <v>256</v>
      </c>
      <c r="H35" s="3" t="s">
        <v>191</v>
      </c>
      <c r="I35" s="13" t="s">
        <v>265</v>
      </c>
      <c r="J35" s="8" t="s">
        <v>51</v>
      </c>
      <c r="K35" s="3" t="s">
        <v>245</v>
      </c>
      <c r="L35" s="3"/>
    </row>
    <row r="36" spans="1:13" ht="39">
      <c r="A36" s="1" t="s">
        <v>193</v>
      </c>
      <c r="B36" s="3" t="s">
        <v>194</v>
      </c>
      <c r="C36" s="1" t="s">
        <v>195</v>
      </c>
      <c r="D36" s="3" t="str">
        <f>"20120101"</f>
        <v>20120101</v>
      </c>
      <c r="E36" s="3" t="s">
        <v>4</v>
      </c>
      <c r="F36" s="3" t="s">
        <v>197</v>
      </c>
      <c r="G36" s="3" t="s">
        <v>256</v>
      </c>
      <c r="H36" s="3" t="s">
        <v>196</v>
      </c>
      <c r="I36" s="13" t="s">
        <v>261</v>
      </c>
      <c r="J36" s="8" t="s">
        <v>43</v>
      </c>
      <c r="K36" s="3" t="s">
        <v>45</v>
      </c>
      <c r="L36" s="3"/>
      <c r="M36" s="17" t="s">
        <v>281</v>
      </c>
    </row>
    <row r="37" spans="1:13" ht="30">
      <c r="A37" s="1" t="s">
        <v>198</v>
      </c>
      <c r="B37" s="3" t="s">
        <v>30</v>
      </c>
      <c r="C37" s="1" t="s">
        <v>31</v>
      </c>
      <c r="D37" s="3" t="str">
        <f>"20100301"</f>
        <v>20100301</v>
      </c>
      <c r="E37" s="3" t="s">
        <v>4</v>
      </c>
      <c r="F37" s="3" t="s">
        <v>200</v>
      </c>
      <c r="G37" s="3" t="s">
        <v>256</v>
      </c>
      <c r="H37" s="3" t="s">
        <v>199</v>
      </c>
      <c r="I37" s="13" t="s">
        <v>266</v>
      </c>
      <c r="J37" s="8" t="s">
        <v>279</v>
      </c>
      <c r="K37" s="3" t="s">
        <v>52</v>
      </c>
      <c r="L37" s="3"/>
      <c r="M37" s="17" t="s">
        <v>281</v>
      </c>
    </row>
    <row r="38" spans="1:13" ht="30">
      <c r="I38" s="13"/>
      <c r="J38" s="8" t="s">
        <v>43</v>
      </c>
      <c r="K38" s="1" t="s">
        <v>53</v>
      </c>
      <c r="L38" s="3"/>
    </row>
    <row r="39" spans="1:13" ht="28">
      <c r="I39" s="13"/>
      <c r="J39" s="8" t="s">
        <v>57</v>
      </c>
      <c r="K39" s="3" t="s">
        <v>52</v>
      </c>
      <c r="L39" s="3"/>
    </row>
    <row r="40" spans="1:13" ht="39">
      <c r="A40" s="1" t="s">
        <v>201</v>
      </c>
      <c r="B40" s="3" t="s">
        <v>202</v>
      </c>
      <c r="C40" s="1" t="s">
        <v>108</v>
      </c>
      <c r="D40" s="3" t="str">
        <f>"20100701"</f>
        <v>20100701</v>
      </c>
      <c r="E40" s="3" t="s">
        <v>4</v>
      </c>
      <c r="F40" s="3" t="s">
        <v>204</v>
      </c>
      <c r="G40" s="3" t="s">
        <v>256</v>
      </c>
      <c r="H40" s="3" t="s">
        <v>203</v>
      </c>
      <c r="I40" s="13" t="s">
        <v>267</v>
      </c>
      <c r="J40" s="8" t="s">
        <v>55</v>
      </c>
      <c r="K40" s="3" t="s">
        <v>55</v>
      </c>
      <c r="L40" s="3"/>
    </row>
    <row r="41" spans="1:13" ht="30">
      <c r="A41" s="1" t="s">
        <v>205</v>
      </c>
      <c r="B41" s="3" t="s">
        <v>32</v>
      </c>
      <c r="C41" s="1" t="s">
        <v>11</v>
      </c>
      <c r="D41" s="3" t="str">
        <f>"20130601"</f>
        <v>20130601</v>
      </c>
      <c r="E41" s="3" t="s">
        <v>4</v>
      </c>
      <c r="F41" s="3" t="s">
        <v>207</v>
      </c>
      <c r="G41" s="3" t="s">
        <v>256</v>
      </c>
      <c r="H41" s="3" t="s">
        <v>206</v>
      </c>
      <c r="I41" s="16" t="s">
        <v>4</v>
      </c>
      <c r="J41" s="9" t="s">
        <v>4</v>
      </c>
      <c r="K41" s="14" t="s">
        <v>4</v>
      </c>
      <c r="L41" s="3"/>
      <c r="M41" s="3" t="s">
        <v>39</v>
      </c>
    </row>
    <row r="42" spans="1:13" ht="30">
      <c r="A42" s="1" t="s">
        <v>208</v>
      </c>
      <c r="B42" s="3" t="s">
        <v>33</v>
      </c>
      <c r="C42" s="1" t="s">
        <v>11</v>
      </c>
      <c r="D42" s="3" t="str">
        <f>"20111201"</f>
        <v>20111201</v>
      </c>
      <c r="E42" s="3" t="s">
        <v>4</v>
      </c>
      <c r="F42" s="3" t="s">
        <v>210</v>
      </c>
      <c r="G42" s="3" t="s">
        <v>256</v>
      </c>
      <c r="H42" s="3" t="s">
        <v>209</v>
      </c>
      <c r="I42" s="16" t="s">
        <v>4</v>
      </c>
      <c r="J42" s="9" t="s">
        <v>4</v>
      </c>
      <c r="K42" s="14" t="s">
        <v>4</v>
      </c>
      <c r="L42" s="3"/>
      <c r="M42" s="3" t="s">
        <v>39</v>
      </c>
    </row>
    <row r="43" spans="1:13" ht="30">
      <c r="A43" s="1" t="s">
        <v>211</v>
      </c>
      <c r="B43" s="3" t="s">
        <v>212</v>
      </c>
      <c r="C43" s="1" t="s">
        <v>213</v>
      </c>
      <c r="D43" s="3" t="str">
        <f>"20200101"</f>
        <v>20200101</v>
      </c>
      <c r="E43" s="3" t="s">
        <v>4</v>
      </c>
      <c r="F43" s="3" t="s">
        <v>215</v>
      </c>
      <c r="G43" s="3" t="s">
        <v>256</v>
      </c>
      <c r="H43" s="3" t="s">
        <v>214</v>
      </c>
      <c r="I43" s="13" t="s">
        <v>263</v>
      </c>
      <c r="J43" s="8" t="s">
        <v>279</v>
      </c>
      <c r="K43" s="3" t="s">
        <v>245</v>
      </c>
      <c r="L43" s="1" t="s">
        <v>274</v>
      </c>
      <c r="M43" s="17" t="s">
        <v>281</v>
      </c>
    </row>
    <row r="44" spans="1:13" ht="45">
      <c r="A44" s="1" t="s">
        <v>216</v>
      </c>
      <c r="B44" s="3" t="s">
        <v>217</v>
      </c>
      <c r="C44" s="1" t="s">
        <v>218</v>
      </c>
      <c r="D44" s="3" t="str">
        <f>"20200601"</f>
        <v>20200601</v>
      </c>
      <c r="E44" s="3" t="s">
        <v>4</v>
      </c>
      <c r="F44" s="3" t="s">
        <v>220</v>
      </c>
      <c r="G44" s="3" t="s">
        <v>256</v>
      </c>
      <c r="H44" s="3" t="s">
        <v>219</v>
      </c>
      <c r="I44" s="13" t="s">
        <v>268</v>
      </c>
      <c r="J44" s="8" t="s">
        <v>279</v>
      </c>
      <c r="K44" s="3" t="s">
        <v>245</v>
      </c>
      <c r="L44" s="3"/>
      <c r="M44" s="3"/>
    </row>
    <row r="45" spans="1:13" ht="30">
      <c r="A45" s="1" t="s">
        <v>221</v>
      </c>
      <c r="B45" s="3" t="s">
        <v>222</v>
      </c>
      <c r="C45" s="1" t="s">
        <v>223</v>
      </c>
      <c r="D45" s="3" t="str">
        <f>"20180101"</f>
        <v>20180101</v>
      </c>
      <c r="E45" s="3" t="s">
        <v>4</v>
      </c>
      <c r="F45" s="3" t="s">
        <v>225</v>
      </c>
      <c r="G45" s="3" t="s">
        <v>256</v>
      </c>
      <c r="H45" s="3" t="s">
        <v>224</v>
      </c>
      <c r="I45" s="15" t="s">
        <v>4</v>
      </c>
      <c r="J45" s="8" t="s">
        <v>49</v>
      </c>
      <c r="K45" s="3" t="s">
        <v>244</v>
      </c>
      <c r="L45" s="3" t="s">
        <v>269</v>
      </c>
    </row>
    <row r="46" spans="1:13" ht="52">
      <c r="A46" s="1" t="s">
        <v>226</v>
      </c>
      <c r="B46" s="3" t="s">
        <v>35</v>
      </c>
      <c r="C46" s="1" t="s">
        <v>135</v>
      </c>
      <c r="D46" s="3" t="str">
        <f>"20180101"</f>
        <v>20180101</v>
      </c>
      <c r="E46" s="3" t="s">
        <v>4</v>
      </c>
      <c r="F46" s="3" t="s">
        <v>228</v>
      </c>
      <c r="G46" s="3" t="s">
        <v>256</v>
      </c>
      <c r="H46" s="3" t="s">
        <v>227</v>
      </c>
      <c r="I46" s="13" t="s">
        <v>270</v>
      </c>
      <c r="J46" s="8" t="s">
        <v>55</v>
      </c>
      <c r="K46" s="3" t="s">
        <v>55</v>
      </c>
      <c r="L46" s="3"/>
    </row>
    <row r="47" spans="1:13" ht="30">
      <c r="A47" s="1" t="s">
        <v>229</v>
      </c>
      <c r="C47" s="1" t="s">
        <v>34</v>
      </c>
      <c r="D47" s="3" t="str">
        <f>"20200101"</f>
        <v>20200101</v>
      </c>
      <c r="E47" s="3" t="s">
        <v>4</v>
      </c>
      <c r="F47" s="3" t="s">
        <v>231</v>
      </c>
      <c r="G47" s="3" t="s">
        <v>40</v>
      </c>
      <c r="H47" s="3" t="s">
        <v>230</v>
      </c>
      <c r="I47" s="16" t="s">
        <v>4</v>
      </c>
      <c r="J47" s="9" t="s">
        <v>4</v>
      </c>
      <c r="K47" s="14" t="s">
        <v>4</v>
      </c>
      <c r="L47" s="3"/>
      <c r="M47" s="3" t="s">
        <v>275</v>
      </c>
    </row>
    <row r="48" spans="1:13" ht="30">
      <c r="A48" s="1" t="s">
        <v>232</v>
      </c>
      <c r="B48" s="3" t="s">
        <v>19</v>
      </c>
      <c r="C48" s="1" t="s">
        <v>11</v>
      </c>
      <c r="D48" s="3" t="str">
        <f>"20100101"</f>
        <v>20100101</v>
      </c>
      <c r="E48" s="3" t="s">
        <v>4</v>
      </c>
      <c r="F48" s="3" t="s">
        <v>234</v>
      </c>
      <c r="G48" s="3" t="s">
        <v>256</v>
      </c>
      <c r="H48" s="3" t="s">
        <v>233</v>
      </c>
      <c r="I48" s="13" t="s">
        <v>264</v>
      </c>
      <c r="J48" s="8" t="s">
        <v>279</v>
      </c>
      <c r="K48" s="3" t="s">
        <v>52</v>
      </c>
      <c r="L48" s="3"/>
    </row>
    <row r="49" spans="1:12" ht="30">
      <c r="A49" s="1" t="s">
        <v>235</v>
      </c>
      <c r="B49" s="3" t="s">
        <v>36</v>
      </c>
      <c r="C49" s="1" t="s">
        <v>16</v>
      </c>
      <c r="D49" s="3" t="str">
        <f>"20130501"</f>
        <v>20130501</v>
      </c>
      <c r="E49" s="3" t="s">
        <v>4</v>
      </c>
      <c r="F49" s="3" t="s">
        <v>237</v>
      </c>
      <c r="G49" s="3" t="s">
        <v>256</v>
      </c>
      <c r="H49" s="3" t="s">
        <v>236</v>
      </c>
      <c r="I49" s="15" t="s">
        <v>4</v>
      </c>
      <c r="J49" s="8" t="s">
        <v>49</v>
      </c>
      <c r="K49" s="3" t="s">
        <v>245</v>
      </c>
      <c r="L49" s="3" t="s">
        <v>50</v>
      </c>
    </row>
    <row r="50" spans="1:12" ht="39">
      <c r="A50" s="1" t="s">
        <v>6</v>
      </c>
      <c r="B50" s="3" t="s">
        <v>37</v>
      </c>
      <c r="C50" s="1" t="s">
        <v>38</v>
      </c>
      <c r="D50" s="3" t="str">
        <f>"20190101"</f>
        <v>20190101</v>
      </c>
      <c r="E50" s="3" t="s">
        <v>4</v>
      </c>
      <c r="F50" s="3" t="s">
        <v>5</v>
      </c>
      <c r="G50" s="3" t="s">
        <v>40</v>
      </c>
      <c r="H50" s="3" t="s">
        <v>238</v>
      </c>
      <c r="I50" s="13" t="s">
        <v>276</v>
      </c>
      <c r="J50" s="8" t="s">
        <v>279</v>
      </c>
      <c r="K50" s="3" t="s">
        <v>45</v>
      </c>
      <c r="L50" s="3"/>
    </row>
    <row r="51" spans="1:12" ht="30">
      <c r="A51" s="1" t="s">
        <v>239</v>
      </c>
      <c r="B51" s="3" t="s">
        <v>240</v>
      </c>
      <c r="C51" s="1" t="s">
        <v>34</v>
      </c>
      <c r="D51" s="3" t="str">
        <f>"20100101"</f>
        <v>20100101</v>
      </c>
      <c r="E51" s="3" t="s">
        <v>4</v>
      </c>
      <c r="F51" s="3" t="s">
        <v>242</v>
      </c>
      <c r="G51" s="3" t="s">
        <v>256</v>
      </c>
      <c r="H51" s="3" t="s">
        <v>241</v>
      </c>
      <c r="I51" s="15" t="s">
        <v>4</v>
      </c>
      <c r="J51" s="8" t="s">
        <v>277</v>
      </c>
      <c r="K51" s="8" t="s">
        <v>277</v>
      </c>
      <c r="L51" s="3"/>
    </row>
  </sheetData>
  <autoFilter ref="A1:P51" xr:uid="{53F6215C-1CFE-49A4-8F90-B90F8B66222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Eric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Wong</dc:creator>
  <cp:lastModifiedBy>23P701M@hksyu.edu.hk</cp:lastModifiedBy>
  <dcterms:created xsi:type="dcterms:W3CDTF">2015-06-05T18:17:20Z</dcterms:created>
  <dcterms:modified xsi:type="dcterms:W3CDTF">2024-12-24T07:38:01Z</dcterms:modified>
</cp:coreProperties>
</file>